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jon\Downloads\"/>
    </mc:Choice>
  </mc:AlternateContent>
  <xr:revisionPtr revIDLastSave="0" documentId="13_ncr:1_{95E81FAC-AA67-4F61-B9FA-D0C15B91E0A3}" xr6:coauthVersionLast="47" xr6:coauthVersionMax="47" xr10:uidLastSave="{00000000-0000-0000-0000-000000000000}"/>
  <bookViews>
    <workbookView xWindow="-120" yWindow="-120" windowWidth="38640" windowHeight="21120" xr2:uid="{EF0538C8-842F-4D3E-9A48-3B854E59456C}"/>
  </bookViews>
  <sheets>
    <sheet name="Drykeeper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58" i="1"/>
  <c r="M32" i="1"/>
  <c r="M31" i="1"/>
  <c r="M13" i="1"/>
  <c r="K40" i="1" l="1"/>
  <c r="M34" i="1"/>
  <c r="I40" i="1" s="1"/>
  <c r="M40" i="1" l="1"/>
  <c r="M44" i="1" s="1"/>
  <c r="M69" i="1" l="1"/>
  <c r="M72" i="1"/>
  <c r="K76" i="1"/>
  <c r="M70" i="1"/>
  <c r="M71" i="1"/>
  <c r="M76" i="1" l="1"/>
</calcChain>
</file>

<file path=xl/sharedStrings.xml><?xml version="1.0" encoding="utf-8"?>
<sst xmlns="http://schemas.openxmlformats.org/spreadsheetml/2006/main" count="91" uniqueCount="72">
  <si>
    <t>1.</t>
    <phoneticPr fontId="0"/>
  </si>
  <si>
    <t>W</t>
    <phoneticPr fontId="0"/>
  </si>
  <si>
    <t>D</t>
    <phoneticPr fontId="0"/>
  </si>
  <si>
    <t>H</t>
    <phoneticPr fontId="0"/>
  </si>
  <si>
    <t>A</t>
    <phoneticPr fontId="0"/>
  </si>
  <si>
    <t>×</t>
    <phoneticPr fontId="0"/>
  </si>
  <si>
    <t>（mm）</t>
    <phoneticPr fontId="0"/>
  </si>
  <si>
    <t>（%）</t>
    <phoneticPr fontId="0"/>
  </si>
  <si>
    <t>＝</t>
    <phoneticPr fontId="1"/>
  </si>
  <si>
    <t>①</t>
  </si>
  <si>
    <r>
      <t>（m</t>
    </r>
    <r>
      <rPr>
        <vertAlign val="superscript"/>
        <sz val="12"/>
        <color theme="1"/>
        <rFont val="Calibri"/>
        <family val="3"/>
        <charset val="128"/>
        <scheme val="minor"/>
      </rPr>
      <t>3</t>
    </r>
    <r>
      <rPr>
        <sz val="12"/>
        <color theme="1"/>
        <rFont val="Calibri"/>
        <family val="2"/>
        <charset val="128"/>
        <scheme val="minor"/>
      </rPr>
      <t>）</t>
    </r>
  </si>
  <si>
    <t>2.</t>
    <phoneticPr fontId="0"/>
  </si>
  <si>
    <t>3.</t>
    <phoneticPr fontId="0"/>
  </si>
  <si>
    <t>℃</t>
    <phoneticPr fontId="0"/>
  </si>
  <si>
    <t>％</t>
    <phoneticPr fontId="0"/>
  </si>
  <si>
    <t>②</t>
    <phoneticPr fontId="0"/>
  </si>
  <si>
    <t>③</t>
    <phoneticPr fontId="0"/>
  </si>
  <si>
    <r>
      <t>（g/m</t>
    </r>
    <r>
      <rPr>
        <vertAlign val="superscript"/>
        <sz val="12"/>
        <color theme="1"/>
        <rFont val="Calibri"/>
        <family val="3"/>
        <charset val="128"/>
        <scheme val="minor"/>
      </rPr>
      <t>3</t>
    </r>
    <r>
      <rPr>
        <sz val="11"/>
        <color theme="1"/>
        <rFont val="Calibri"/>
        <family val="2"/>
        <scheme val="minor"/>
      </rPr>
      <t>）</t>
    </r>
  </si>
  <si>
    <t>④</t>
    <phoneticPr fontId="0"/>
  </si>
  <si>
    <t>②-③=④</t>
    <phoneticPr fontId="0"/>
  </si>
  <si>
    <t>4.</t>
    <phoneticPr fontId="0"/>
  </si>
  <si>
    <t>＝</t>
    <phoneticPr fontId="0"/>
  </si>
  <si>
    <t>⑤</t>
    <phoneticPr fontId="0"/>
  </si>
  <si>
    <r>
      <t>（m</t>
    </r>
    <r>
      <rPr>
        <vertAlign val="superscript"/>
        <sz val="12"/>
        <color theme="1"/>
        <rFont val="Calibri"/>
        <family val="3"/>
        <charset val="128"/>
        <scheme val="minor"/>
      </rPr>
      <t>3</t>
    </r>
    <r>
      <rPr>
        <sz val="11"/>
        <color theme="1"/>
        <rFont val="Calibri"/>
        <family val="2"/>
        <scheme val="minor"/>
      </rPr>
      <t>）</t>
    </r>
  </si>
  <si>
    <t>（g）</t>
    <phoneticPr fontId="0"/>
  </si>
  <si>
    <t>⑥</t>
    <phoneticPr fontId="0"/>
  </si>
  <si>
    <t>⑤×（1.0+⑥/100）=⑦</t>
    <phoneticPr fontId="0"/>
  </si>
  <si>
    <t>⑦</t>
    <phoneticPr fontId="0"/>
  </si>
  <si>
    <t>5.</t>
    <phoneticPr fontId="0"/>
  </si>
  <si>
    <t>6.</t>
    <phoneticPr fontId="0"/>
  </si>
  <si>
    <t>→</t>
    <phoneticPr fontId="0"/>
  </si>
  <si>
    <t>Calculate the volume capacity of the target enclosure.</t>
  </si>
  <si>
    <t>Volume percentage</t>
  </si>
  <si>
    <t>Set the environmental conditions.</t>
  </si>
  <si>
    <t>Calculation of Differential Water Vapor Content Due to Changes in Environmental Conditions (from Table or Graph)</t>
  </si>
  <si>
    <t>Min temp</t>
  </si>
  <si>
    <t>Max temp</t>
  </si>
  <si>
    <t>Relative humidity</t>
  </si>
  <si>
    <t>Saturated vapor content</t>
  </si>
  <si>
    <t>Differential vapor quantity</t>
  </si>
  <si>
    <t>Total water volume precipitating inside the enclosure (condensation factor)</t>
  </si>
  <si>
    <t>Water vapor quantity to be absorbed</t>
  </si>
  <si>
    <r>
      <t xml:space="preserve">Volume </t>
    </r>
    <r>
      <rPr>
        <sz val="10"/>
        <color theme="1"/>
        <rFont val="Calibri"/>
        <family val="3"/>
        <charset val="128"/>
        <scheme val="minor"/>
      </rPr>
      <t>①</t>
    </r>
  </si>
  <si>
    <t>Target water volume to be absorbed</t>
  </si>
  <si>
    <t>(Handling external humidity influx during opening/closing, etc.)</t>
  </si>
  <si>
    <t>Safety Margin (Typically enter 100%)</t>
  </si>
  <si>
    <t xml:space="preserve"> 50% = 1.5 times the volume</t>
  </si>
  <si>
    <t>100%   = 2 times the volume</t>
  </si>
  <si>
    <t>200%   = 3 times the volume</t>
  </si>
  <si>
    <t>Calculate the required number of sheets based on the amount of moisture</t>
  </si>
  <si>
    <t>absorbed at the equilibrium relative humidity setting (e.g., 60%).</t>
  </si>
  <si>
    <r>
      <t xml:space="preserve">Absorption capacity </t>
    </r>
    <r>
      <rPr>
        <sz val="10"/>
        <color theme="1"/>
        <rFont val="Calibri"/>
        <family val="3"/>
        <charset val="128"/>
        <scheme val="minor"/>
      </rPr>
      <t>⑧</t>
    </r>
  </si>
  <si>
    <r>
      <t xml:space="preserve">Required quantity </t>
    </r>
    <r>
      <rPr>
        <sz val="10"/>
        <color theme="1"/>
        <rFont val="Calibri"/>
        <family val="3"/>
        <charset val="128"/>
        <scheme val="minor"/>
      </rPr>
      <t>⑦/⑧=⑨</t>
    </r>
  </si>
  <si>
    <t>Recommended Qty of Sheets</t>
  </si>
  <si>
    <t>Quantity of sheets that should be installed</t>
  </si>
  <si>
    <t>(sheets)</t>
  </si>
  <si>
    <t>Water volume to be absorped</t>
  </si>
  <si>
    <t>*Min temp should be 0°C or higher</t>
  </si>
  <si>
    <t>*Please fill in YELLOW cells. Blue cells will be calculated automatically.</t>
  </si>
  <si>
    <t>⑧</t>
    <phoneticPr fontId="8"/>
  </si>
  <si>
    <t>Drykeeper Quantity Calculation Sheet (Larger sizes)</t>
  </si>
  <si>
    <t>g</t>
    <phoneticPr fontId="8"/>
  </si>
  <si>
    <t>g</t>
  </si>
  <si>
    <t>A</t>
    <phoneticPr fontId="8"/>
  </si>
  <si>
    <t>A4</t>
  </si>
  <si>
    <t>A5</t>
  </si>
  <si>
    <t>Business card</t>
  </si>
  <si>
    <t>DK Sheet</t>
  </si>
  <si>
    <t>*If 5 or more business cards are needed → switch to A5 size.
If more than one A5 sheet is needed → switch to A4 size.
If more than 7.4 A4 sheets are needed → switch to DK sheet.</t>
  </si>
  <si>
    <t>Temp（℃）</t>
  </si>
  <si>
    <t>Saturated vapor content (g/m³)</t>
  </si>
  <si>
    <t>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</si>
</sst>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[Red]\-#,##0.000"/>
    <numFmt numFmtId="165" formatCode="0.000000"/>
    <numFmt numFmtId="166" formatCode="0.0"/>
    <numFmt numFmtId="167" formatCode="#,##0.0;[Red]\-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8"/>
      <color theme="1"/>
      <name val="Calibri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0"/>
      <color theme="1"/>
      <name val="Calibri"/>
      <family val="2"/>
      <charset val="128"/>
      <scheme val="minor"/>
    </font>
    <font>
      <vertAlign val="superscript"/>
      <sz val="12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9"/>
      <color theme="1"/>
      <name val="Calibri"/>
      <family val="2"/>
      <charset val="128"/>
      <scheme val="minor"/>
    </font>
    <font>
      <sz val="9"/>
      <color theme="1"/>
      <name val="Calibri"/>
      <family val="3"/>
      <charset val="128"/>
      <scheme val="minor"/>
    </font>
    <font>
      <sz val="8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2"/>
      <color rgb="FF000000"/>
      <name val="Meiryo UI"/>
      <family val="2"/>
    </font>
    <font>
      <sz val="10"/>
      <color rgb="FF000000"/>
      <name val="Meiryo UI"/>
      <family val="2"/>
    </font>
    <font>
      <sz val="10"/>
      <color rgb="FF000000"/>
      <name val="Meiryo UI"/>
      <family val="3"/>
      <charset val="128"/>
    </font>
    <font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CF7"/>
        <bgColor indexed="64"/>
      </patternFill>
    </fill>
    <fill>
      <patternFill patternType="solid">
        <fgColor rgb="FFCDD8E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auto="1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297FD5"/>
      </left>
      <right style="medium">
        <color rgb="FF297FD5"/>
      </right>
      <top style="medium">
        <color rgb="FF297FD5"/>
      </top>
      <bottom style="medium">
        <color rgb="FF297FD5"/>
      </bottom>
      <diagonal/>
    </border>
    <border>
      <left style="medium">
        <color rgb="FF297FD5"/>
      </left>
      <right/>
      <top style="medium">
        <color rgb="FF297FD5"/>
      </top>
      <bottom style="medium">
        <color rgb="FF297FD5"/>
      </bottom>
      <diagonal/>
    </border>
    <border>
      <left/>
      <right style="medium">
        <color rgb="FF297FD5"/>
      </right>
      <top style="medium">
        <color rgb="FF297FD5"/>
      </top>
      <bottom style="medium">
        <color rgb="FF297FD5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2" fillId="0" borderId="0" xfId="2" quotePrefix="1" applyAlignment="1">
      <alignment horizontal="right"/>
    </xf>
    <xf numFmtId="0" fontId="2" fillId="0" borderId="0" xfId="2" applyAlignment="1">
      <alignment horizontal="center"/>
    </xf>
    <xf numFmtId="164" fontId="0" fillId="2" borderId="2" xfId="3" applyNumberFormat="1" applyFont="1" applyFill="1" applyBorder="1" applyAlignment="1" applyProtection="1">
      <alignment horizontal="center"/>
      <protection locked="0"/>
    </xf>
    <xf numFmtId="164" fontId="2" fillId="0" borderId="0" xfId="2" applyNumberFormat="1"/>
    <xf numFmtId="9" fontId="4" fillId="2" borderId="2" xfId="1" applyFont="1" applyFill="1" applyBorder="1" applyAlignment="1">
      <alignment horizontal="center"/>
    </xf>
    <xf numFmtId="0" fontId="2" fillId="0" borderId="0" xfId="2" applyAlignment="1">
      <alignment horizontal="right"/>
    </xf>
    <xf numFmtId="165" fontId="5" fillId="3" borderId="3" xfId="2" applyNumberFormat="1" applyFont="1" applyFill="1" applyBorder="1" applyAlignment="1">
      <alignment horizontal="center"/>
    </xf>
    <xf numFmtId="0" fontId="6" fillId="0" borderId="0" xfId="2" applyFont="1"/>
    <xf numFmtId="0" fontId="2" fillId="0" borderId="0" xfId="2" applyAlignment="1">
      <alignment horizontal="left"/>
    </xf>
    <xf numFmtId="0" fontId="2" fillId="2" borderId="4" xfId="2" applyFill="1" applyBorder="1" applyAlignment="1" applyProtection="1">
      <alignment horizontal="center"/>
      <protection locked="0"/>
    </xf>
    <xf numFmtId="0" fontId="2" fillId="2" borderId="2" xfId="2" applyFill="1" applyBorder="1" applyAlignment="1" applyProtection="1">
      <alignment horizontal="center"/>
      <protection locked="0"/>
    </xf>
    <xf numFmtId="40" fontId="0" fillId="3" borderId="3" xfId="3" applyNumberFormat="1" applyFont="1" applyFill="1" applyBorder="1" applyAlignment="1" applyProtection="1">
      <alignment horizontal="center"/>
    </xf>
    <xf numFmtId="0" fontId="6" fillId="0" borderId="0" xfId="2" applyFont="1" applyAlignment="1">
      <alignment horizontal="left"/>
    </xf>
    <xf numFmtId="0" fontId="2" fillId="2" borderId="5" xfId="2" applyFill="1" applyBorder="1" applyAlignment="1" applyProtection="1">
      <alignment horizontal="center"/>
      <protection locked="0"/>
    </xf>
    <xf numFmtId="0" fontId="2" fillId="0" borderId="6" xfId="2" applyBorder="1"/>
    <xf numFmtId="0" fontId="2" fillId="2" borderId="7" xfId="2" applyFill="1" applyBorder="1" applyAlignment="1" applyProtection="1">
      <alignment horizontal="center"/>
      <protection locked="0"/>
    </xf>
    <xf numFmtId="0" fontId="8" fillId="0" borderId="0" xfId="2" applyFont="1" applyAlignment="1">
      <alignment horizontal="left"/>
    </xf>
    <xf numFmtId="0" fontId="2" fillId="0" borderId="1" xfId="2" applyBorder="1"/>
    <xf numFmtId="0" fontId="2" fillId="0" borderId="1" xfId="2" applyBorder="1" applyAlignment="1">
      <alignment horizontal="right"/>
    </xf>
    <xf numFmtId="0" fontId="2" fillId="3" borderId="3" xfId="2" applyFill="1" applyBorder="1" applyAlignment="1">
      <alignment horizontal="center"/>
    </xf>
    <xf numFmtId="0" fontId="6" fillId="0" borderId="0" xfId="2" applyFont="1" applyAlignment="1">
      <alignment horizontal="right" vertical="top"/>
    </xf>
    <xf numFmtId="0" fontId="11" fillId="0" borderId="0" xfId="2" applyFont="1"/>
    <xf numFmtId="0" fontId="6" fillId="0" borderId="0" xfId="2" applyFont="1" applyAlignment="1">
      <alignment horizontal="right"/>
    </xf>
    <xf numFmtId="0" fontId="2" fillId="3" borderId="2" xfId="2" applyFill="1" applyBorder="1" applyAlignment="1">
      <alignment horizontal="center"/>
    </xf>
    <xf numFmtId="165" fontId="2" fillId="3" borderId="2" xfId="2" applyNumberFormat="1" applyFill="1" applyBorder="1" applyAlignment="1">
      <alignment horizontal="center"/>
    </xf>
    <xf numFmtId="164" fontId="0" fillId="3" borderId="3" xfId="3" applyNumberFormat="1" applyFont="1" applyFill="1" applyBorder="1" applyAlignment="1">
      <alignment horizontal="center"/>
    </xf>
    <xf numFmtId="9" fontId="0" fillId="2" borderId="2" xfId="4" applyFont="1" applyFill="1" applyBorder="1" applyAlignment="1" applyProtection="1">
      <alignment horizontal="center"/>
      <protection locked="0"/>
    </xf>
    <xf numFmtId="0" fontId="12" fillId="0" borderId="0" xfId="2" applyFont="1" applyAlignment="1">
      <alignment horizontal="center"/>
    </xf>
    <xf numFmtId="0" fontId="2" fillId="0" borderId="1" xfId="2" applyBorder="1" applyAlignment="1">
      <alignment horizontal="center"/>
    </xf>
    <xf numFmtId="0" fontId="13" fillId="6" borderId="1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167" fontId="13" fillId="3" borderId="3" xfId="3" applyNumberFormat="1" applyFont="1" applyFill="1" applyBorder="1" applyAlignment="1">
      <alignment horizontal="center" vertical="center" wrapText="1"/>
    </xf>
    <xf numFmtId="167" fontId="15" fillId="7" borderId="3" xfId="3" applyNumberFormat="1" applyFont="1" applyFill="1" applyBorder="1" applyAlignment="1">
      <alignment horizontal="left" vertical="center" wrapText="1"/>
    </xf>
    <xf numFmtId="38" fontId="0" fillId="3" borderId="3" xfId="3" applyFont="1" applyFill="1" applyBorder="1" applyAlignment="1">
      <alignment horizontal="center"/>
    </xf>
    <xf numFmtId="0" fontId="2" fillId="0" borderId="0" xfId="2" applyProtection="1">
      <protection locked="0"/>
    </xf>
    <xf numFmtId="0" fontId="2" fillId="0" borderId="0" xfId="2" applyAlignment="1">
      <alignment horizontal="left" vertical="top" wrapText="1"/>
    </xf>
    <xf numFmtId="0" fontId="2" fillId="0" borderId="0" xfId="2" applyAlignment="1">
      <alignment horizontal="center" wrapText="1"/>
    </xf>
    <xf numFmtId="0" fontId="2" fillId="0" borderId="1" xfId="2" applyBorder="1" applyAlignment="1">
      <alignment horizontal="left"/>
    </xf>
    <xf numFmtId="0" fontId="16" fillId="0" borderId="0" xfId="2" applyFont="1" applyProtection="1">
      <protection locked="0"/>
    </xf>
    <xf numFmtId="0" fontId="16" fillId="0" borderId="0" xfId="2" applyFont="1"/>
    <xf numFmtId="0" fontId="13" fillId="7" borderId="10" xfId="2" applyFont="1" applyFill="1" applyBorder="1" applyAlignment="1">
      <alignment horizontal="center" vertical="center" wrapText="1"/>
    </xf>
    <xf numFmtId="0" fontId="13" fillId="7" borderId="11" xfId="2" applyFont="1" applyFill="1" applyBorder="1" applyAlignment="1">
      <alignment horizontal="center" vertical="center" wrapText="1"/>
    </xf>
    <xf numFmtId="0" fontId="14" fillId="6" borderId="10" xfId="2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0" borderId="2" xfId="3" applyNumberFormat="1" applyFont="1" applyFill="1" applyBorder="1" applyAlignment="1" applyProtection="1">
      <alignment horizontal="center" vertical="center"/>
      <protection hidden="1"/>
    </xf>
    <xf numFmtId="166" fontId="5" fillId="4" borderId="9" xfId="2" applyNumberFormat="1" applyFont="1" applyFill="1" applyBorder="1" applyAlignment="1" applyProtection="1">
      <alignment horizontal="right" vertical="center" wrapText="1"/>
      <protection hidden="1"/>
    </xf>
    <xf numFmtId="0" fontId="4" fillId="5" borderId="2" xfId="3" applyNumberFormat="1" applyFont="1" applyFill="1" applyBorder="1" applyAlignment="1" applyProtection="1">
      <alignment horizontal="center" vertical="center"/>
      <protection hidden="1"/>
    </xf>
    <xf numFmtId="167" fontId="4" fillId="0" borderId="2" xfId="3" applyNumberFormat="1" applyFont="1" applyBorder="1" applyAlignment="1" applyProtection="1">
      <alignment vertical="center"/>
      <protection hidden="1"/>
    </xf>
    <xf numFmtId="166" fontId="5" fillId="0" borderId="2" xfId="2" applyNumberFormat="1" applyFont="1" applyBorder="1" applyProtection="1">
      <protection hidden="1"/>
    </xf>
    <xf numFmtId="0" fontId="2" fillId="0" borderId="0" xfId="2" applyProtection="1">
      <protection hidden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2" fillId="3" borderId="13" xfId="2" applyFill="1" applyBorder="1" applyAlignment="1">
      <alignment horizontal="center"/>
    </xf>
    <xf numFmtId="0" fontId="2" fillId="3" borderId="14" xfId="2" applyFill="1" applyBorder="1" applyAlignment="1">
      <alignment horizontal="center"/>
    </xf>
    <xf numFmtId="0" fontId="16" fillId="0" borderId="0" xfId="2" applyFont="1" applyAlignment="1">
      <alignment horizontal="left" vertical="top" wrapText="1"/>
    </xf>
    <xf numFmtId="0" fontId="3" fillId="0" borderId="1" xfId="2" applyFont="1" applyBorder="1" applyAlignment="1">
      <alignment horizontal="center"/>
    </xf>
    <xf numFmtId="0" fontId="13" fillId="7" borderId="11" xfId="2" applyFont="1" applyFill="1" applyBorder="1" applyAlignment="1">
      <alignment horizontal="center" vertical="center" wrapText="1"/>
    </xf>
    <xf numFmtId="0" fontId="13" fillId="7" borderId="12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10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9" xfId="2" applyFont="1" applyFill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Per cent" xfId="1" builtinId="5"/>
    <cellStyle name="パーセント 2" xfId="4" xr:uid="{AB3D465C-0CF5-45F1-904B-C005AFD24C45}"/>
    <cellStyle name="桁区切り 2" xfId="3" xr:uid="{2C43673F-7088-4B35-96BD-8C664AF9A2C2}"/>
    <cellStyle name="標準 2" xfId="2" xr:uid="{ADA83D3E-5331-4D6F-B130-40C517F96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7</xdr:row>
      <xdr:rowOff>8505</xdr:rowOff>
    </xdr:from>
    <xdr:to>
      <xdr:col>2</xdr:col>
      <xdr:colOff>519656</xdr:colOff>
      <xdr:row>17</xdr:row>
      <xdr:rowOff>45670</xdr:rowOff>
    </xdr:to>
    <xdr:sp macro="" textlink="">
      <xdr:nvSpPr>
        <xdr:cNvPr id="55" name="直方体 4">
          <a:extLst>
            <a:ext uri="{FF2B5EF4-FFF2-40B4-BE49-F238E27FC236}">
              <a16:creationId xmlns:a16="http://schemas.microsoft.com/office/drawing/2014/main" id="{558E440B-0395-4C5D-948E-F41071FDF84D}"/>
            </a:ext>
          </a:extLst>
        </xdr:cNvPr>
        <xdr:cNvSpPr/>
      </xdr:nvSpPr>
      <xdr:spPr>
        <a:xfrm>
          <a:off x="774700" y="1499375"/>
          <a:ext cx="1268956" cy="2074686"/>
        </a:xfrm>
        <a:prstGeom prst="cub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ja-JP" altLang="en-US"/>
        </a:p>
      </xdr:txBody>
    </xdr:sp>
    <xdr:clientData/>
  </xdr:twoCellAnchor>
  <xdr:twoCellAnchor>
    <xdr:from>
      <xdr:col>1</xdr:col>
      <xdr:colOff>12700</xdr:colOff>
      <xdr:row>7</xdr:row>
      <xdr:rowOff>12700</xdr:rowOff>
    </xdr:from>
    <xdr:to>
      <xdr:col>3</xdr:col>
      <xdr:colOff>604630</xdr:colOff>
      <xdr:row>20</xdr:row>
      <xdr:rowOff>95786</xdr:rowOff>
    </xdr:to>
    <xdr:grpSp>
      <xdr:nvGrpSpPr>
        <xdr:cNvPr id="56" name="グループ化 5">
          <a:extLst>
            <a:ext uri="{FF2B5EF4-FFF2-40B4-BE49-F238E27FC236}">
              <a16:creationId xmlns:a16="http://schemas.microsoft.com/office/drawing/2014/main" id="{F11F7A75-1631-4DFD-B6A6-3458A200F140}"/>
            </a:ext>
          </a:extLst>
        </xdr:cNvPr>
        <xdr:cNvGrpSpPr/>
      </xdr:nvGrpSpPr>
      <xdr:grpSpPr>
        <a:xfrm>
          <a:off x="774700" y="1503570"/>
          <a:ext cx="2115930" cy="2716955"/>
          <a:chOff x="276338" y="1169307"/>
          <a:chExt cx="2609056" cy="2495437"/>
        </a:xfrm>
      </xdr:grpSpPr>
      <xdr:cxnSp macro="">
        <xdr:nvCxnSpPr>
          <xdr:cNvPr id="57" name="直線矢印コネクタ 6">
            <a:extLst>
              <a:ext uri="{FF2B5EF4-FFF2-40B4-BE49-F238E27FC236}">
                <a16:creationId xmlns:a16="http://schemas.microsoft.com/office/drawing/2014/main" id="{CD321AF8-8773-F556-A62C-41FB816760CF}"/>
              </a:ext>
            </a:extLst>
          </xdr:cNvPr>
          <xdr:cNvCxnSpPr/>
        </xdr:nvCxnSpPr>
        <xdr:spPr>
          <a:xfrm>
            <a:off x="2126456" y="1581830"/>
            <a:ext cx="0" cy="1483633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7">
            <a:extLst>
              <a:ext uri="{FF2B5EF4-FFF2-40B4-BE49-F238E27FC236}">
                <a16:creationId xmlns:a16="http://schemas.microsoft.com/office/drawing/2014/main" id="{C305A608-8573-D616-E2F5-8E5578849807}"/>
              </a:ext>
            </a:extLst>
          </xdr:cNvPr>
          <xdr:cNvCxnSpPr/>
        </xdr:nvCxnSpPr>
        <xdr:spPr>
          <a:xfrm>
            <a:off x="1843540" y="1568450"/>
            <a:ext cx="65631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8">
            <a:extLst>
              <a:ext uri="{FF2B5EF4-FFF2-40B4-BE49-F238E27FC236}">
                <a16:creationId xmlns:a16="http://schemas.microsoft.com/office/drawing/2014/main" id="{F385CA1B-CACB-AEDA-C769-83C99AD09324}"/>
              </a:ext>
            </a:extLst>
          </xdr:cNvPr>
          <xdr:cNvCxnSpPr/>
        </xdr:nvCxnSpPr>
        <xdr:spPr>
          <a:xfrm>
            <a:off x="1826636" y="3078163"/>
            <a:ext cx="65631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9">
            <a:extLst>
              <a:ext uri="{FF2B5EF4-FFF2-40B4-BE49-F238E27FC236}">
                <a16:creationId xmlns:a16="http://schemas.microsoft.com/office/drawing/2014/main" id="{C3D983B9-CDD5-F6F8-BE93-63A547456202}"/>
              </a:ext>
            </a:extLst>
          </xdr:cNvPr>
          <xdr:cNvCxnSpPr/>
        </xdr:nvCxnSpPr>
        <xdr:spPr>
          <a:xfrm>
            <a:off x="276338" y="3155156"/>
            <a:ext cx="0" cy="509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10">
            <a:extLst>
              <a:ext uri="{FF2B5EF4-FFF2-40B4-BE49-F238E27FC236}">
                <a16:creationId xmlns:a16="http://schemas.microsoft.com/office/drawing/2014/main" id="{60A9F20E-86F6-D49C-74D6-59FB1924F372}"/>
              </a:ext>
            </a:extLst>
          </xdr:cNvPr>
          <xdr:cNvCxnSpPr/>
        </xdr:nvCxnSpPr>
        <xdr:spPr>
          <a:xfrm>
            <a:off x="1415256" y="3155156"/>
            <a:ext cx="0" cy="50958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矢印コネクタ 11">
            <a:extLst>
              <a:ext uri="{FF2B5EF4-FFF2-40B4-BE49-F238E27FC236}">
                <a16:creationId xmlns:a16="http://schemas.microsoft.com/office/drawing/2014/main" id="{7EE5BFFC-22AE-3495-F7F1-CA5A0A6DEDE1}"/>
              </a:ext>
            </a:extLst>
          </xdr:cNvPr>
          <xdr:cNvCxnSpPr/>
        </xdr:nvCxnSpPr>
        <xdr:spPr>
          <a:xfrm>
            <a:off x="289038" y="3346450"/>
            <a:ext cx="1138918" cy="0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コネクタ 12">
            <a:extLst>
              <a:ext uri="{FF2B5EF4-FFF2-40B4-BE49-F238E27FC236}">
                <a16:creationId xmlns:a16="http://schemas.microsoft.com/office/drawing/2014/main" id="{A9000343-0AC5-1F0D-60F6-A59E32D80642}"/>
              </a:ext>
            </a:extLst>
          </xdr:cNvPr>
          <xdr:cNvCxnSpPr/>
        </xdr:nvCxnSpPr>
        <xdr:spPr>
          <a:xfrm>
            <a:off x="2229076" y="1169307"/>
            <a:ext cx="65631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矢印コネクタ 13">
            <a:extLst>
              <a:ext uri="{FF2B5EF4-FFF2-40B4-BE49-F238E27FC236}">
                <a16:creationId xmlns:a16="http://schemas.microsoft.com/office/drawing/2014/main" id="{66390B8C-360D-8BB3-1AA8-B3709C8E9116}"/>
              </a:ext>
            </a:extLst>
          </xdr:cNvPr>
          <xdr:cNvCxnSpPr/>
        </xdr:nvCxnSpPr>
        <xdr:spPr>
          <a:xfrm flipV="1">
            <a:off x="2117611" y="1190625"/>
            <a:ext cx="381001" cy="357188"/>
          </a:xfrm>
          <a:prstGeom prst="straightConnector1">
            <a:avLst/>
          </a:prstGeom>
          <a:ln>
            <a:solidFill>
              <a:schemeClr val="tx1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" name="テキスト ボックス 14">
            <a:extLst>
              <a:ext uri="{FF2B5EF4-FFF2-40B4-BE49-F238E27FC236}">
                <a16:creationId xmlns:a16="http://schemas.microsoft.com/office/drawing/2014/main" id="{759D095C-6E6E-C31F-159E-0333495000C1}"/>
              </a:ext>
            </a:extLst>
          </xdr:cNvPr>
          <xdr:cNvSpPr txBox="1"/>
        </xdr:nvSpPr>
        <xdr:spPr>
          <a:xfrm>
            <a:off x="2406763" y="1199129"/>
            <a:ext cx="348684" cy="2976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/>
              <a:t>D</a:t>
            </a:r>
          </a:p>
          <a:p>
            <a:endParaRPr kumimoji="1" lang="ja-JP" altLang="en-US" sz="1100"/>
          </a:p>
        </xdr:txBody>
      </xdr:sp>
      <xdr:sp macro="" textlink="">
        <xdr:nvSpPr>
          <xdr:cNvPr id="66" name="テキスト ボックス 15">
            <a:extLst>
              <a:ext uri="{FF2B5EF4-FFF2-40B4-BE49-F238E27FC236}">
                <a16:creationId xmlns:a16="http://schemas.microsoft.com/office/drawing/2014/main" id="{A76499A5-551A-3147-B43F-26C20B695933}"/>
              </a:ext>
            </a:extLst>
          </xdr:cNvPr>
          <xdr:cNvSpPr txBox="1"/>
        </xdr:nvSpPr>
        <xdr:spPr>
          <a:xfrm>
            <a:off x="2133940" y="2159453"/>
            <a:ext cx="348684" cy="2976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/>
              <a:t>H</a:t>
            </a:r>
          </a:p>
          <a:p>
            <a:endParaRPr kumimoji="1" lang="ja-JP" altLang="en-US" sz="1100"/>
          </a:p>
        </xdr:txBody>
      </xdr:sp>
      <xdr:sp macro="" textlink="">
        <xdr:nvSpPr>
          <xdr:cNvPr id="67" name="テキスト ボックス 16">
            <a:extLst>
              <a:ext uri="{FF2B5EF4-FFF2-40B4-BE49-F238E27FC236}">
                <a16:creationId xmlns:a16="http://schemas.microsoft.com/office/drawing/2014/main" id="{31767A46-2033-F065-EAD3-05F456FF3259}"/>
              </a:ext>
            </a:extLst>
          </xdr:cNvPr>
          <xdr:cNvSpPr txBox="1"/>
        </xdr:nvSpPr>
        <xdr:spPr>
          <a:xfrm>
            <a:off x="670492" y="3315380"/>
            <a:ext cx="348684" cy="2976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en-US" altLang="ja-JP" sz="1600"/>
              <a:t>W</a:t>
            </a: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5659</xdr:colOff>
      <xdr:row>15</xdr:row>
      <xdr:rowOff>60262</xdr:rowOff>
    </xdr:from>
    <xdr:to>
      <xdr:col>9</xdr:col>
      <xdr:colOff>99391</xdr:colOff>
      <xdr:row>26</xdr:row>
      <xdr:rowOff>95920</xdr:rowOff>
    </xdr:to>
    <xdr:grpSp>
      <xdr:nvGrpSpPr>
        <xdr:cNvPr id="70" name="グループ化 19">
          <a:extLst>
            <a:ext uri="{FF2B5EF4-FFF2-40B4-BE49-F238E27FC236}">
              <a16:creationId xmlns:a16="http://schemas.microsoft.com/office/drawing/2014/main" id="{72468113-8BB2-4099-B999-68064715B7F8}"/>
            </a:ext>
          </a:extLst>
        </xdr:cNvPr>
        <xdr:cNvGrpSpPr/>
      </xdr:nvGrpSpPr>
      <xdr:grpSpPr>
        <a:xfrm>
          <a:off x="3227594" y="3191088"/>
          <a:ext cx="4044536" cy="2984267"/>
          <a:chOff x="5119077" y="3713284"/>
          <a:chExt cx="3404577" cy="2050562"/>
        </a:xfrm>
      </xdr:grpSpPr>
      <xdr:grpSp>
        <xdr:nvGrpSpPr>
          <xdr:cNvPr id="71" name="グループ化 97">
            <a:extLst>
              <a:ext uri="{FF2B5EF4-FFF2-40B4-BE49-F238E27FC236}">
                <a16:creationId xmlns:a16="http://schemas.microsoft.com/office/drawing/2014/main" id="{CAC034D5-8AC5-976A-A81B-23EC3AF98D04}"/>
              </a:ext>
            </a:extLst>
          </xdr:cNvPr>
          <xdr:cNvGrpSpPr>
            <a:grpSpLocks/>
          </xdr:cNvGrpSpPr>
        </xdr:nvGrpSpPr>
        <xdr:grpSpPr bwMode="auto">
          <a:xfrm>
            <a:off x="5119077" y="3713284"/>
            <a:ext cx="3404577" cy="2050562"/>
            <a:chOff x="5278228" y="4132513"/>
            <a:chExt cx="2976079" cy="2462726"/>
          </a:xfrm>
        </xdr:grpSpPr>
        <xdr:pic>
          <xdr:nvPicPr>
            <xdr:cNvPr id="74" name="Picture 8" descr="図1">
              <a:extLst>
                <a:ext uri="{FF2B5EF4-FFF2-40B4-BE49-F238E27FC236}">
                  <a16:creationId xmlns:a16="http://schemas.microsoft.com/office/drawing/2014/main" id="{173C3832-FCDA-7877-A990-450B0C627B1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2532" t="21240" r="30800" b="37976"/>
            <a:stretch>
              <a:fillRect/>
            </a:stretch>
          </xdr:blipFill>
          <xdr:spPr bwMode="auto">
            <a:xfrm>
              <a:off x="5278228" y="4132513"/>
              <a:ext cx="2976079" cy="2462726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5" name="正方形/長方形 24">
              <a:extLst>
                <a:ext uri="{FF2B5EF4-FFF2-40B4-BE49-F238E27FC236}">
                  <a16:creationId xmlns:a16="http://schemas.microsoft.com/office/drawing/2014/main" id="{7C7C0983-D942-9A67-E535-72A6FD71D604}"/>
                </a:ext>
              </a:extLst>
            </xdr:cNvPr>
            <xdr:cNvSpPr/>
          </xdr:nvSpPr>
          <xdr:spPr>
            <a:xfrm>
              <a:off x="6445783" y="4262417"/>
              <a:ext cx="288871" cy="18895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</xdr:grpSp>
      <xdr:cxnSp macro="">
        <xdr:nvCxnSpPr>
          <xdr:cNvPr id="72" name="直線コネクタ 21">
            <a:extLst>
              <a:ext uri="{FF2B5EF4-FFF2-40B4-BE49-F238E27FC236}">
                <a16:creationId xmlns:a16="http://schemas.microsoft.com/office/drawing/2014/main" id="{CE74AADC-3335-AEE6-BB40-F51C2F106AB7}"/>
              </a:ext>
            </a:extLst>
          </xdr:cNvPr>
          <xdr:cNvCxnSpPr/>
        </xdr:nvCxnSpPr>
        <xdr:spPr>
          <a:xfrm>
            <a:off x="6972788" y="4469423"/>
            <a:ext cx="1453174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直線コネクタ 22">
            <a:extLst>
              <a:ext uri="{FF2B5EF4-FFF2-40B4-BE49-F238E27FC236}">
                <a16:creationId xmlns:a16="http://schemas.microsoft.com/office/drawing/2014/main" id="{A092C1EF-BBA7-D0E4-2608-6030D3DC19DB}"/>
              </a:ext>
            </a:extLst>
          </xdr:cNvPr>
          <xdr:cNvCxnSpPr/>
        </xdr:nvCxnSpPr>
        <xdr:spPr>
          <a:xfrm>
            <a:off x="6270380" y="5110285"/>
            <a:ext cx="2057889" cy="0"/>
          </a:xfrm>
          <a:prstGeom prst="line">
            <a:avLst/>
          </a:prstGeom>
          <a:ln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1</xdr:row>
      <xdr:rowOff>38100</xdr:rowOff>
    </xdr:from>
    <xdr:to>
      <xdr:col>12</xdr:col>
      <xdr:colOff>974725</xdr:colOff>
      <xdr:row>1</xdr:row>
      <xdr:rowOff>142875</xdr:rowOff>
    </xdr:to>
    <xdr:sp macro="" textlink="">
      <xdr:nvSpPr>
        <xdr:cNvPr id="76" name="正方形/長方形 25">
          <a:extLst>
            <a:ext uri="{FF2B5EF4-FFF2-40B4-BE49-F238E27FC236}">
              <a16:creationId xmlns:a16="http://schemas.microsoft.com/office/drawing/2014/main" id="{C46824AE-B717-46B5-B748-AF8806AE38C9}"/>
            </a:ext>
          </a:extLst>
        </xdr:cNvPr>
        <xdr:cNvSpPr/>
      </xdr:nvSpPr>
      <xdr:spPr>
        <a:xfrm>
          <a:off x="257175" y="219075"/>
          <a:ext cx="8832850" cy="10477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fontAlgn="auto" hangingPunct="1">
            <a:spcBef>
              <a:spcPts val="0"/>
            </a:spcBef>
            <a:spcAft>
              <a:spcPts val="0"/>
            </a:spcAft>
            <a:defRPr/>
          </a:pPr>
          <a:endParaRPr lang="ja-JP" altLang="en-US"/>
        </a:p>
      </xdr:txBody>
    </xdr:sp>
    <xdr:clientData/>
  </xdr:twoCellAnchor>
  <xdr:twoCellAnchor editAs="oneCell">
    <xdr:from>
      <xdr:col>0</xdr:col>
      <xdr:colOff>63501</xdr:colOff>
      <xdr:row>35</xdr:row>
      <xdr:rowOff>141145</xdr:rowOff>
    </xdr:from>
    <xdr:to>
      <xdr:col>6</xdr:col>
      <xdr:colOff>78292</xdr:colOff>
      <xdr:row>62</xdr:row>
      <xdr:rowOff>65486</xdr:rowOff>
    </xdr:to>
    <xdr:pic>
      <xdr:nvPicPr>
        <xdr:cNvPr id="80" name="図 29">
          <a:extLst>
            <a:ext uri="{FF2B5EF4-FFF2-40B4-BE49-F238E27FC236}">
              <a16:creationId xmlns:a16="http://schemas.microsoft.com/office/drawing/2014/main" id="{79C9E531-0E2E-40D6-88EB-AC9F0B02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201676"/>
          <a:ext cx="4760726" cy="5835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752531</xdr:colOff>
      <xdr:row>15</xdr:row>
      <xdr:rowOff>16564</xdr:rowOff>
    </xdr:from>
    <xdr:to>
      <xdr:col>15</xdr:col>
      <xdr:colOff>442492</xdr:colOff>
      <xdr:row>25</xdr:row>
      <xdr:rowOff>513521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7CF3CB41-6B5E-C13D-01F0-47E764B3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0531" y="3147390"/>
          <a:ext cx="4642961" cy="2484783"/>
        </a:xfrm>
        <a:prstGeom prst="rect">
          <a:avLst/>
        </a:prstGeom>
      </xdr:spPr>
    </xdr:pic>
    <xdr:clientData/>
  </xdr:twoCellAnchor>
  <xdr:twoCellAnchor>
    <xdr:from>
      <xdr:col>4</xdr:col>
      <xdr:colOff>74544</xdr:colOff>
      <xdr:row>16</xdr:row>
      <xdr:rowOff>8284</xdr:rowOff>
    </xdr:from>
    <xdr:to>
      <xdr:col>4</xdr:col>
      <xdr:colOff>646044</xdr:colOff>
      <xdr:row>18</xdr:row>
      <xdr:rowOff>49696</xdr:rowOff>
    </xdr:to>
    <xdr:sp macro="" textlink="">
      <xdr:nvSpPr>
        <xdr:cNvPr id="83" name="Textfeld 82">
          <a:extLst>
            <a:ext uri="{FF2B5EF4-FFF2-40B4-BE49-F238E27FC236}">
              <a16:creationId xmlns:a16="http://schemas.microsoft.com/office/drawing/2014/main" id="{7F01995A-C31D-C3F3-CAC9-CF1FA1EB4F58}"/>
            </a:ext>
          </a:extLst>
        </xdr:cNvPr>
        <xdr:cNvSpPr txBox="1"/>
      </xdr:nvSpPr>
      <xdr:spPr>
        <a:xfrm>
          <a:off x="3122544" y="3337893"/>
          <a:ext cx="571500" cy="438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Temp (°C)</a:t>
          </a:r>
        </a:p>
      </xdr:txBody>
    </xdr:sp>
    <xdr:clientData/>
  </xdr:twoCellAnchor>
  <xdr:twoCellAnchor>
    <xdr:from>
      <xdr:col>6</xdr:col>
      <xdr:colOff>202094</xdr:colOff>
      <xdr:row>25</xdr:row>
      <xdr:rowOff>806728</xdr:rowOff>
    </xdr:from>
    <xdr:to>
      <xdr:col>7</xdr:col>
      <xdr:colOff>364433</xdr:colOff>
      <xdr:row>26</xdr:row>
      <xdr:rowOff>82826</xdr:rowOff>
    </xdr:to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189CB49F-6936-4363-9F18-5B5A092FBA49}"/>
            </a:ext>
          </a:extLst>
        </xdr:cNvPr>
        <xdr:cNvSpPr txBox="1"/>
      </xdr:nvSpPr>
      <xdr:spPr>
        <a:xfrm>
          <a:off x="4774094" y="5925380"/>
          <a:ext cx="924339" cy="2368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Time (h)</a:t>
          </a:r>
        </a:p>
      </xdr:txBody>
    </xdr:sp>
    <xdr:clientData/>
  </xdr:twoCellAnchor>
  <xdr:twoCellAnchor>
    <xdr:from>
      <xdr:col>5</xdr:col>
      <xdr:colOff>5659</xdr:colOff>
      <xdr:row>15</xdr:row>
      <xdr:rowOff>159654</xdr:rowOff>
    </xdr:from>
    <xdr:to>
      <xdr:col>9</xdr:col>
      <xdr:colOff>49696</xdr:colOff>
      <xdr:row>17</xdr:row>
      <xdr:rowOff>74544</xdr:rowOff>
    </xdr:to>
    <xdr:sp macro="" textlink="">
      <xdr:nvSpPr>
        <xdr:cNvPr id="85" name="Textfeld 84">
          <a:extLst>
            <a:ext uri="{FF2B5EF4-FFF2-40B4-BE49-F238E27FC236}">
              <a16:creationId xmlns:a16="http://schemas.microsoft.com/office/drawing/2014/main" id="{C7064343-86A5-4293-8B63-E701831E8774}"/>
            </a:ext>
          </a:extLst>
        </xdr:cNvPr>
        <xdr:cNvSpPr txBox="1"/>
      </xdr:nvSpPr>
      <xdr:spPr>
        <a:xfrm>
          <a:off x="3815659" y="3290480"/>
          <a:ext cx="3092037" cy="312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Fig. 1: Temp change over time during rainy season</a:t>
          </a:r>
        </a:p>
      </xdr:txBody>
    </xdr:sp>
    <xdr:clientData/>
  </xdr:twoCellAnchor>
  <xdr:twoCellAnchor>
    <xdr:from>
      <xdr:col>0</xdr:col>
      <xdr:colOff>632793</xdr:colOff>
      <xdr:row>36</xdr:row>
      <xdr:rowOff>14360</xdr:rowOff>
    </xdr:from>
    <xdr:to>
      <xdr:col>4</xdr:col>
      <xdr:colOff>646043</xdr:colOff>
      <xdr:row>37</xdr:row>
      <xdr:rowOff>118720</xdr:rowOff>
    </xdr:to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3447F050-25CE-4315-8147-A67DB9A3F71F}"/>
            </a:ext>
          </a:extLst>
        </xdr:cNvPr>
        <xdr:cNvSpPr txBox="1"/>
      </xdr:nvSpPr>
      <xdr:spPr>
        <a:xfrm>
          <a:off x="632793" y="8136838"/>
          <a:ext cx="3061250" cy="303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Saturated vapor content (g/m³)</a:t>
          </a:r>
          <a:endParaRPr lang="de-DE" sz="1100"/>
        </a:p>
      </xdr:txBody>
    </xdr:sp>
    <xdr:clientData/>
  </xdr:twoCellAnchor>
  <xdr:twoCellAnchor>
    <xdr:from>
      <xdr:col>4</xdr:col>
      <xdr:colOff>619542</xdr:colOff>
      <xdr:row>38</xdr:row>
      <xdr:rowOff>246825</xdr:rowOff>
    </xdr:from>
    <xdr:to>
      <xdr:col>5</xdr:col>
      <xdr:colOff>753718</xdr:colOff>
      <xdr:row>39</xdr:row>
      <xdr:rowOff>149087</xdr:rowOff>
    </xdr:to>
    <xdr:sp macro="" textlink="">
      <xdr:nvSpPr>
        <xdr:cNvPr id="87" name="Textfeld 86">
          <a:extLst>
            <a:ext uri="{FF2B5EF4-FFF2-40B4-BE49-F238E27FC236}">
              <a16:creationId xmlns:a16="http://schemas.microsoft.com/office/drawing/2014/main" id="{9E3C10F1-E8C2-49FE-8F71-8422F2C012F0}"/>
            </a:ext>
          </a:extLst>
        </xdr:cNvPr>
        <xdr:cNvSpPr txBox="1"/>
      </xdr:nvSpPr>
      <xdr:spPr>
        <a:xfrm>
          <a:off x="3667542" y="8819325"/>
          <a:ext cx="896176" cy="515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Water vapor </a:t>
          </a:r>
        </a:p>
        <a:p>
          <a:r>
            <a:rPr lang="de-DE" sz="900"/>
            <a:t>content at </a:t>
          </a:r>
        </a:p>
        <a:p>
          <a:r>
            <a:rPr lang="de-DE" sz="900"/>
            <a:t>100% humidity</a:t>
          </a:r>
        </a:p>
      </xdr:txBody>
    </xdr:sp>
    <xdr:clientData/>
  </xdr:twoCellAnchor>
  <xdr:twoCellAnchor>
    <xdr:from>
      <xdr:col>1</xdr:col>
      <xdr:colOff>87384</xdr:colOff>
      <xdr:row>44</xdr:row>
      <xdr:rowOff>184965</xdr:rowOff>
    </xdr:from>
    <xdr:to>
      <xdr:col>5</xdr:col>
      <xdr:colOff>221559</xdr:colOff>
      <xdr:row>46</xdr:row>
      <xdr:rowOff>779</xdr:rowOff>
    </xdr:to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AF88B37F-4DC0-48FE-A3AD-0A88CEB67D02}"/>
            </a:ext>
          </a:extLst>
        </xdr:cNvPr>
        <xdr:cNvSpPr txBox="1"/>
      </xdr:nvSpPr>
      <xdr:spPr>
        <a:xfrm>
          <a:off x="849384" y="10513637"/>
          <a:ext cx="3182175" cy="220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60% relative humidity at 20°C &lt;-- 100% relative humidity at 40°C</a:t>
          </a:r>
          <a:endParaRPr lang="de-DE" sz="900"/>
        </a:p>
      </xdr:txBody>
    </xdr:sp>
    <xdr:clientData/>
  </xdr:twoCellAnchor>
  <xdr:twoCellAnchor>
    <xdr:from>
      <xdr:col>0</xdr:col>
      <xdr:colOff>357812</xdr:colOff>
      <xdr:row>47</xdr:row>
      <xdr:rowOff>181807</xdr:rowOff>
    </xdr:from>
    <xdr:to>
      <xdr:col>4</xdr:col>
      <xdr:colOff>654327</xdr:colOff>
      <xdr:row>48</xdr:row>
      <xdr:rowOff>200025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4643E52D-D894-4020-ABA8-5EDACBFF2131}"/>
            </a:ext>
          </a:extLst>
        </xdr:cNvPr>
        <xdr:cNvSpPr txBox="1"/>
      </xdr:nvSpPr>
      <xdr:spPr>
        <a:xfrm>
          <a:off x="357812" y="11117698"/>
          <a:ext cx="3344515" cy="220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100% relative humidity at 15°C &lt;-- 100% relative humidity at 35°C</a:t>
          </a:r>
          <a:endParaRPr lang="de-DE" sz="900"/>
        </a:p>
      </xdr:txBody>
    </xdr:sp>
    <xdr:clientData/>
  </xdr:twoCellAnchor>
  <xdr:twoCellAnchor>
    <xdr:from>
      <xdr:col>2</xdr:col>
      <xdr:colOff>650185</xdr:colOff>
      <xdr:row>61</xdr:row>
      <xdr:rowOff>6780</xdr:rowOff>
    </xdr:from>
    <xdr:to>
      <xdr:col>3</xdr:col>
      <xdr:colOff>741293</xdr:colOff>
      <xdr:row>62</xdr:row>
      <xdr:rowOff>6782</xdr:rowOff>
    </xdr:to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2B42EF59-03BA-4782-9E94-D6CEEB335A56}"/>
            </a:ext>
          </a:extLst>
        </xdr:cNvPr>
        <xdr:cNvSpPr txBox="1"/>
      </xdr:nvSpPr>
      <xdr:spPr>
        <a:xfrm>
          <a:off x="2174185" y="13776358"/>
          <a:ext cx="853108" cy="202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Temp (°C)</a:t>
          </a:r>
          <a:endParaRPr lang="de-DE" sz="1100"/>
        </a:p>
      </xdr:txBody>
    </xdr:sp>
    <xdr:clientData/>
  </xdr:twoCellAnchor>
  <xdr:twoCellAnchor>
    <xdr:from>
      <xdr:col>1</xdr:col>
      <xdr:colOff>758032</xdr:colOff>
      <xdr:row>51</xdr:row>
      <xdr:rowOff>65485</xdr:rowOff>
    </xdr:from>
    <xdr:to>
      <xdr:col>3</xdr:col>
      <xdr:colOff>61516</xdr:colOff>
      <xdr:row>52</xdr:row>
      <xdr:rowOff>157802</xdr:rowOff>
    </xdr:to>
    <xdr:sp macro="" textlink="">
      <xdr:nvSpPr>
        <xdr:cNvPr id="91" name="Textfeld 90">
          <a:extLst>
            <a:ext uri="{FF2B5EF4-FFF2-40B4-BE49-F238E27FC236}">
              <a16:creationId xmlns:a16="http://schemas.microsoft.com/office/drawing/2014/main" id="{ABBCBD3A-5FF5-4D53-A574-F4F1D8F16762}"/>
            </a:ext>
          </a:extLst>
        </xdr:cNvPr>
        <xdr:cNvSpPr txBox="1"/>
      </xdr:nvSpPr>
      <xdr:spPr>
        <a:xfrm>
          <a:off x="1520032" y="11582798"/>
          <a:ext cx="827484" cy="29075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Condensation</a:t>
          </a:r>
          <a:endParaRPr lang="de-DE" sz="900"/>
        </a:p>
      </xdr:txBody>
    </xdr:sp>
    <xdr:clientData/>
  </xdr:twoCellAnchor>
  <xdr:twoCellAnchor>
    <xdr:from>
      <xdr:col>3</xdr:col>
      <xdr:colOff>673886</xdr:colOff>
      <xdr:row>58</xdr:row>
      <xdr:rowOff>15299</xdr:rowOff>
    </xdr:from>
    <xdr:to>
      <xdr:col>4</xdr:col>
      <xdr:colOff>553529</xdr:colOff>
      <xdr:row>59</xdr:row>
      <xdr:rowOff>27205</xdr:rowOff>
    </xdr:to>
    <xdr:sp macro="" textlink="">
      <xdr:nvSpPr>
        <xdr:cNvPr id="92" name="Textfeld 91">
          <a:extLst>
            <a:ext uri="{FF2B5EF4-FFF2-40B4-BE49-F238E27FC236}">
              <a16:creationId xmlns:a16="http://schemas.microsoft.com/office/drawing/2014/main" id="{B7E57CA7-47E2-4DC9-BFAA-29E5228B2E7D}"/>
            </a:ext>
          </a:extLst>
        </xdr:cNvPr>
        <xdr:cNvSpPr txBox="1"/>
      </xdr:nvSpPr>
      <xdr:spPr>
        <a:xfrm>
          <a:off x="2959886" y="13177658"/>
          <a:ext cx="641643" cy="21431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Temp drop</a:t>
          </a:r>
          <a:endParaRPr lang="de-DE" sz="800"/>
        </a:p>
      </xdr:txBody>
    </xdr:sp>
    <xdr:clientData/>
  </xdr:twoCellAnchor>
  <xdr:twoCellAnchor>
    <xdr:from>
      <xdr:col>8</xdr:col>
      <xdr:colOff>20362</xdr:colOff>
      <xdr:row>47</xdr:row>
      <xdr:rowOff>130173</xdr:rowOff>
    </xdr:from>
    <xdr:to>
      <xdr:col>13</xdr:col>
      <xdr:colOff>51626</xdr:colOff>
      <xdr:row>64</xdr:row>
      <xdr:rowOff>91891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338FB5-091A-9AF7-AF37-23C64B7309BB}"/>
            </a:ext>
          </a:extLst>
        </xdr:cNvPr>
        <xdr:cNvGrpSpPr/>
      </xdr:nvGrpSpPr>
      <xdr:grpSpPr>
        <a:xfrm>
          <a:off x="6290297" y="10963825"/>
          <a:ext cx="4363068" cy="3341023"/>
          <a:chOff x="6076949" y="10793794"/>
          <a:chExt cx="4463126" cy="3311891"/>
        </a:xfrm>
      </xdr:grpSpPr>
      <xdr:grpSp>
        <xdr:nvGrpSpPr>
          <xdr:cNvPr id="52" name="グループ化 1">
            <a:extLst>
              <a:ext uri="{FF2B5EF4-FFF2-40B4-BE49-F238E27FC236}">
                <a16:creationId xmlns:a16="http://schemas.microsoft.com/office/drawing/2014/main" id="{D77A8374-D608-4086-994D-0772BD51A1F2}"/>
              </a:ext>
            </a:extLst>
          </xdr:cNvPr>
          <xdr:cNvGrpSpPr/>
        </xdr:nvGrpSpPr>
        <xdr:grpSpPr>
          <a:xfrm>
            <a:off x="6076949" y="10793794"/>
            <a:ext cx="4463126" cy="3311891"/>
            <a:chOff x="3113526" y="3857992"/>
            <a:chExt cx="2720395" cy="2008187"/>
          </a:xfrm>
        </xdr:grpSpPr>
        <xdr:pic>
          <xdr:nvPicPr>
            <xdr:cNvPr id="53" name="図 2">
              <a:extLst>
                <a:ext uri="{FF2B5EF4-FFF2-40B4-BE49-F238E27FC236}">
                  <a16:creationId xmlns:a16="http://schemas.microsoft.com/office/drawing/2014/main" id="{A1E7B660-71B1-8FEB-262F-58598FE210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13526" y="3857992"/>
              <a:ext cx="2720395" cy="200818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4" name="テキスト ボックス 3">
              <a:extLst>
                <a:ext uri="{FF2B5EF4-FFF2-40B4-BE49-F238E27FC236}">
                  <a16:creationId xmlns:a16="http://schemas.microsoft.com/office/drawing/2014/main" id="{2441DAB8-CAE0-6941-AB18-0A30E04604BD}"/>
                </a:ext>
              </a:extLst>
            </xdr:cNvPr>
            <xdr:cNvSpPr txBox="1"/>
          </xdr:nvSpPr>
          <xdr:spPr>
            <a:xfrm>
              <a:off x="3774837" y="3874366"/>
              <a:ext cx="383438" cy="21544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ja-JP" altLang="en-US" sz="800"/>
                <a:t>図２</a:t>
              </a:r>
              <a:r>
                <a:rPr lang="en-US" altLang="ja-JP" sz="800"/>
                <a:t>.</a:t>
              </a:r>
              <a:endParaRPr lang="ja-JP" altLang="en-US" sz="800"/>
            </a:p>
          </xdr:txBody>
        </xdr:sp>
      </xdr:grpSp>
      <xdr:sp macro="" textlink="">
        <xdr:nvSpPr>
          <xdr:cNvPr id="93" name="Textfeld 92">
            <a:extLst>
              <a:ext uri="{FF2B5EF4-FFF2-40B4-BE49-F238E27FC236}">
                <a16:creationId xmlns:a16="http://schemas.microsoft.com/office/drawing/2014/main" id="{F36CFC6A-AC82-4AAE-9296-5721A84A105A}"/>
              </a:ext>
            </a:extLst>
          </xdr:cNvPr>
          <xdr:cNvSpPr txBox="1"/>
        </xdr:nvSpPr>
        <xdr:spPr>
          <a:xfrm>
            <a:off x="8015966" y="13425603"/>
            <a:ext cx="1778690" cy="2504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Relative humidity (%)</a:t>
            </a:r>
            <a:endParaRPr lang="de-DE" sz="1100"/>
          </a:p>
        </xdr:txBody>
      </xdr:sp>
      <xdr:sp macro="" textlink="">
        <xdr:nvSpPr>
          <xdr:cNvPr id="94" name="Textfeld 93">
            <a:extLst>
              <a:ext uri="{FF2B5EF4-FFF2-40B4-BE49-F238E27FC236}">
                <a16:creationId xmlns:a16="http://schemas.microsoft.com/office/drawing/2014/main" id="{43DB20D8-C25E-4805-A5D6-B48E4AF71E80}"/>
              </a:ext>
            </a:extLst>
          </xdr:cNvPr>
          <xdr:cNvSpPr txBox="1"/>
        </xdr:nvSpPr>
        <xdr:spPr>
          <a:xfrm rot="16200000">
            <a:off x="5286068" y="11949392"/>
            <a:ext cx="2203374" cy="2563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DE"/>
              <a:t>Moisture absorption rate </a:t>
            </a:r>
            <a:r>
              <a:rPr lang="de-DE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(%)</a:t>
            </a:r>
            <a:endParaRPr lang="de-DE" sz="1100"/>
          </a:p>
        </xdr:txBody>
      </xdr:sp>
      <xdr:sp macro="" textlink="">
        <xdr:nvSpPr>
          <xdr:cNvPr id="95" name="Textfeld 94">
            <a:extLst>
              <a:ext uri="{FF2B5EF4-FFF2-40B4-BE49-F238E27FC236}">
                <a16:creationId xmlns:a16="http://schemas.microsoft.com/office/drawing/2014/main" id="{1DBD2BF5-AF43-4401-814D-40010D0D0B32}"/>
              </a:ext>
            </a:extLst>
          </xdr:cNvPr>
          <xdr:cNvSpPr txBox="1"/>
        </xdr:nvSpPr>
        <xdr:spPr>
          <a:xfrm>
            <a:off x="6847236" y="10815011"/>
            <a:ext cx="3275968" cy="3090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 b="1"/>
              <a:t>Fig. 2:</a:t>
            </a:r>
            <a:r>
              <a:rPr lang="de-DE" sz="1100" b="1" baseline="0"/>
              <a:t> Moistrute absorption characteristic</a:t>
            </a:r>
            <a:endParaRPr lang="de-DE" sz="1100" b="1"/>
          </a:p>
        </xdr:txBody>
      </xdr:sp>
      <xdr:sp macro="" textlink="">
        <xdr:nvSpPr>
          <xdr:cNvPr id="96" name="Textfeld 95">
            <a:extLst>
              <a:ext uri="{FF2B5EF4-FFF2-40B4-BE49-F238E27FC236}">
                <a16:creationId xmlns:a16="http://schemas.microsoft.com/office/drawing/2014/main" id="{28220F7C-B1EA-4AC5-9650-3E9AC0E03922}"/>
              </a:ext>
            </a:extLst>
          </xdr:cNvPr>
          <xdr:cNvSpPr txBox="1"/>
        </xdr:nvSpPr>
        <xdr:spPr>
          <a:xfrm>
            <a:off x="6088674" y="13647558"/>
            <a:ext cx="4374931" cy="4262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900"/>
              <a:t>If moisture enters the installation box from outside and the Dry Keeper's moisture absorption rate exceeds 20%, the target increases to above 60% relative humidity.</a:t>
            </a:r>
          </a:p>
          <a:p>
            <a:br>
              <a:rPr lang="de-DE" sz="900"/>
            </a:br>
            <a:endParaRPr lang="de-DE" sz="900"/>
          </a:p>
        </xdr:txBody>
      </xdr:sp>
    </xdr:grpSp>
    <xdr:clientData/>
  </xdr:twoCellAnchor>
  <xdr:twoCellAnchor editAs="oneCell">
    <xdr:from>
      <xdr:col>0</xdr:col>
      <xdr:colOff>501110</xdr:colOff>
      <xdr:row>65</xdr:row>
      <xdr:rowOff>61311</xdr:rowOff>
    </xdr:from>
    <xdr:to>
      <xdr:col>5</xdr:col>
      <xdr:colOff>595854</xdr:colOff>
      <xdr:row>72</xdr:row>
      <xdr:rowOff>13138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EEAD715-E217-30E7-910B-C366E6F3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1110" y="14280932"/>
          <a:ext cx="4078679" cy="138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94F9-1267-4FFB-AA6C-EF365498EDBB}">
  <dimension ref="A1:P152"/>
  <sheetViews>
    <sheetView showGridLines="0" tabSelected="1" topLeftCell="A33" zoomScale="115" zoomScaleNormal="115" workbookViewId="0">
      <selection activeCell="P73" sqref="P73"/>
    </sheetView>
  </sheetViews>
  <sheetFormatPr defaultColWidth="11.42578125" defaultRowHeight="15"/>
  <cols>
    <col min="4" max="4" width="14" customWidth="1"/>
    <col min="9" max="9" width="13.5703125" customWidth="1"/>
    <col min="13" max="13" width="17.140625" customWidth="1"/>
  </cols>
  <sheetData>
    <row r="1" spans="1:1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23"/>
      <c r="L4" s="1"/>
      <c r="M4" s="1"/>
      <c r="N4" s="1"/>
      <c r="O4" s="1"/>
      <c r="P4" s="1"/>
    </row>
    <row r="5" spans="1:16" ht="23.25">
      <c r="A5" s="1"/>
      <c r="B5" s="1"/>
      <c r="C5" s="1"/>
      <c r="D5" s="57" t="s">
        <v>60</v>
      </c>
      <c r="E5" s="57"/>
      <c r="F5" s="57"/>
      <c r="G5" s="57"/>
      <c r="H5" s="57"/>
      <c r="I5" s="57"/>
      <c r="J5" s="1"/>
      <c r="K5" s="40" t="s">
        <v>58</v>
      </c>
      <c r="L5" s="36"/>
      <c r="M5" s="36"/>
      <c r="N5" s="1"/>
      <c r="O5" s="1"/>
      <c r="P5" s="1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75">
      <c r="A8" s="1"/>
      <c r="B8" s="1"/>
      <c r="C8" s="1"/>
      <c r="D8" s="1"/>
      <c r="E8" s="1"/>
      <c r="F8" s="2" t="s">
        <v>0</v>
      </c>
      <c r="G8" s="1" t="s">
        <v>31</v>
      </c>
      <c r="H8" s="1"/>
      <c r="I8" s="1"/>
      <c r="J8" s="1"/>
      <c r="K8" s="1"/>
      <c r="L8" s="1"/>
      <c r="M8" s="1"/>
      <c r="N8" s="1"/>
      <c r="O8" s="1"/>
      <c r="P8" s="1"/>
    </row>
    <row r="9" spans="1:16" ht="15.75">
      <c r="A9" s="1"/>
      <c r="B9" s="1"/>
      <c r="C9" s="1"/>
      <c r="D9" s="1"/>
      <c r="E9" s="1"/>
      <c r="F9" s="1"/>
      <c r="G9" s="3" t="s">
        <v>1</v>
      </c>
      <c r="H9" s="1"/>
      <c r="I9" s="3" t="s">
        <v>2</v>
      </c>
      <c r="J9" s="1"/>
      <c r="K9" s="3" t="s">
        <v>3</v>
      </c>
      <c r="L9" s="1"/>
      <c r="M9" s="3" t="s">
        <v>32</v>
      </c>
      <c r="N9" s="1"/>
      <c r="O9" s="1"/>
      <c r="P9" s="1"/>
    </row>
    <row r="10" spans="1:16" ht="15.75">
      <c r="A10" s="1"/>
      <c r="B10" s="1"/>
      <c r="C10" s="1"/>
      <c r="D10" s="1"/>
      <c r="E10" s="1"/>
      <c r="F10" s="3" t="s">
        <v>4</v>
      </c>
      <c r="G10" s="4">
        <v>330</v>
      </c>
      <c r="H10" s="5" t="s">
        <v>5</v>
      </c>
      <c r="I10" s="4">
        <v>680</v>
      </c>
      <c r="J10" s="5" t="s">
        <v>5</v>
      </c>
      <c r="K10" s="4">
        <v>680</v>
      </c>
      <c r="L10" s="1" t="s">
        <v>5</v>
      </c>
      <c r="M10" s="6">
        <v>1</v>
      </c>
      <c r="N10" s="1"/>
      <c r="O10" s="1"/>
      <c r="P10" s="1"/>
    </row>
    <row r="11" spans="1:16" ht="15.75">
      <c r="A11" s="1"/>
      <c r="B11" s="1"/>
      <c r="C11" s="1"/>
      <c r="D11" s="1"/>
      <c r="E11" s="1"/>
      <c r="F11" s="1"/>
      <c r="G11" s="7" t="s">
        <v>6</v>
      </c>
      <c r="H11" s="1"/>
      <c r="I11" s="7" t="s">
        <v>6</v>
      </c>
      <c r="J11" s="1"/>
      <c r="K11" s="7" t="s">
        <v>6</v>
      </c>
      <c r="L11" s="1"/>
      <c r="M11" s="7" t="s">
        <v>7</v>
      </c>
      <c r="N11" s="1"/>
      <c r="O11" s="1"/>
      <c r="P11" s="1"/>
    </row>
    <row r="12" spans="1:16" ht="16.5" thickBot="1">
      <c r="A12" s="1"/>
      <c r="B12" s="1"/>
      <c r="C12" s="1"/>
      <c r="D12" s="1"/>
      <c r="E12" s="1"/>
      <c r="F12" s="1"/>
      <c r="G12" s="7"/>
      <c r="H12" s="1"/>
      <c r="I12" s="7"/>
      <c r="J12" s="1"/>
      <c r="K12" s="7"/>
      <c r="L12" s="1"/>
      <c r="M12" s="7"/>
      <c r="N12" s="1"/>
      <c r="O12" s="1"/>
      <c r="P12" s="1"/>
    </row>
    <row r="13" spans="1:16" ht="16.5" thickBot="1">
      <c r="A13" s="1"/>
      <c r="B13" s="1"/>
      <c r="C13" s="1"/>
      <c r="D13" s="1"/>
      <c r="E13" s="1"/>
      <c r="F13" s="1"/>
      <c r="G13" s="7"/>
      <c r="H13" s="1"/>
      <c r="I13" s="7"/>
      <c r="J13" s="1"/>
      <c r="K13" s="7"/>
      <c r="L13" s="1" t="s">
        <v>8</v>
      </c>
      <c r="M13" s="8">
        <f>G10*I10*K10/1000/1000/1000*M10</f>
        <v>0.15259200000000001</v>
      </c>
      <c r="N13" s="9" t="s">
        <v>9</v>
      </c>
      <c r="O13" s="1"/>
      <c r="P13" s="1"/>
    </row>
    <row r="14" spans="1:16" ht="18">
      <c r="A14" s="1"/>
      <c r="B14" s="1"/>
      <c r="C14" s="1"/>
      <c r="D14" s="10"/>
      <c r="E14" s="1"/>
      <c r="F14" s="1"/>
      <c r="G14" s="1"/>
      <c r="H14" s="1"/>
      <c r="I14" s="1"/>
      <c r="J14" s="1"/>
      <c r="K14" s="1"/>
      <c r="L14" s="1"/>
      <c r="M14" s="7" t="s">
        <v>10</v>
      </c>
      <c r="N14" s="1"/>
      <c r="O14" s="1"/>
      <c r="P14" s="1"/>
    </row>
    <row r="15" spans="1:16" ht="15.75">
      <c r="A15" s="1"/>
      <c r="B15" s="1"/>
      <c r="C15" s="1"/>
      <c r="D15" s="1"/>
      <c r="E15" s="1"/>
      <c r="F15" s="2" t="s">
        <v>11</v>
      </c>
      <c r="G15" s="1" t="s">
        <v>33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>
      <c r="A21" s="1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7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>
      <c r="A28" s="1"/>
      <c r="B28" s="1"/>
      <c r="C28" s="1"/>
      <c r="D28" s="1"/>
      <c r="E28" s="1"/>
      <c r="F28" s="2" t="s">
        <v>12</v>
      </c>
      <c r="G28" s="1" t="s">
        <v>34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6.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 t="s">
        <v>37</v>
      </c>
      <c r="L30" s="1"/>
      <c r="M30" s="1" t="s">
        <v>38</v>
      </c>
      <c r="N30" s="1"/>
      <c r="O30" s="1"/>
      <c r="P30" s="1"/>
    </row>
    <row r="31" spans="1:16" ht="16.5" thickBot="1">
      <c r="A31" s="1"/>
      <c r="B31" s="1"/>
      <c r="C31" s="1"/>
      <c r="D31" s="1"/>
      <c r="E31" s="1"/>
      <c r="F31" s="1"/>
      <c r="G31" s="1"/>
      <c r="H31" s="7" t="s">
        <v>36</v>
      </c>
      <c r="I31" s="11">
        <v>30</v>
      </c>
      <c r="J31" s="1" t="s">
        <v>13</v>
      </c>
      <c r="K31" s="12">
        <v>45</v>
      </c>
      <c r="L31" s="1" t="s">
        <v>14</v>
      </c>
      <c r="M31" s="13">
        <f>(VLOOKUP(I31,Sheet1!$A$3:$B$143,2,FALSE))*(K31/100)</f>
        <v>13.635</v>
      </c>
      <c r="N31" s="14" t="s">
        <v>15</v>
      </c>
      <c r="O31" s="1"/>
      <c r="P31" s="1"/>
    </row>
    <row r="32" spans="1:16" ht="16.5" thickBot="1">
      <c r="A32" s="1"/>
      <c r="B32" s="1"/>
      <c r="C32" s="1"/>
      <c r="D32" s="1"/>
      <c r="E32" s="1"/>
      <c r="F32" s="1"/>
      <c r="G32" s="1"/>
      <c r="H32" s="7" t="s">
        <v>35</v>
      </c>
      <c r="I32" s="15">
        <v>15</v>
      </c>
      <c r="J32" s="16" t="s">
        <v>13</v>
      </c>
      <c r="K32" s="17">
        <v>30</v>
      </c>
      <c r="L32" s="1" t="s">
        <v>14</v>
      </c>
      <c r="M32" s="13">
        <f>(VLOOKUP(I32,Sheet1!$A$3:$B$143,2,FALSE))*(K32/100)</f>
        <v>3.84</v>
      </c>
      <c r="N32" s="18" t="s">
        <v>16</v>
      </c>
      <c r="O32" s="1"/>
      <c r="P32" s="1"/>
    </row>
    <row r="33" spans="1:16" ht="18.75" thickBot="1">
      <c r="A33" s="1"/>
      <c r="B33" s="1"/>
      <c r="C33" s="1"/>
      <c r="D33" s="1"/>
      <c r="E33" s="1"/>
      <c r="F33" s="1"/>
      <c r="G33" s="1"/>
      <c r="H33" s="41" t="s">
        <v>57</v>
      </c>
      <c r="I33" s="19"/>
      <c r="J33" s="19"/>
      <c r="K33" s="19"/>
      <c r="L33" s="19"/>
      <c r="M33" s="20" t="s">
        <v>17</v>
      </c>
      <c r="N33" s="1"/>
      <c r="O33" s="1"/>
      <c r="P33" s="1"/>
    </row>
    <row r="34" spans="1:16" ht="16.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7" t="s">
        <v>39</v>
      </c>
      <c r="L34" s="1"/>
      <c r="M34" s="21">
        <f>M31-M32</f>
        <v>9.7949999999999999</v>
      </c>
      <c r="N34" s="9" t="s">
        <v>18</v>
      </c>
      <c r="O34" s="1"/>
      <c r="P34" s="1"/>
    </row>
    <row r="35" spans="1:16" ht="18">
      <c r="A35" s="1"/>
      <c r="B35" s="1"/>
      <c r="C35" s="1"/>
      <c r="D35" s="1"/>
      <c r="E35" s="1"/>
      <c r="F35" s="1"/>
      <c r="G35" s="1"/>
      <c r="H35" s="1"/>
      <c r="I35" s="1"/>
      <c r="J35" s="1"/>
      <c r="K35" s="22" t="s">
        <v>19</v>
      </c>
      <c r="L35" s="1"/>
      <c r="M35" s="7" t="s">
        <v>17</v>
      </c>
      <c r="N35" s="1"/>
      <c r="O35" s="1"/>
      <c r="P35" s="1"/>
    </row>
    <row r="36" spans="1:16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>
      <c r="A37" s="1"/>
      <c r="B37" s="1"/>
      <c r="C37" s="1"/>
      <c r="D37" s="1"/>
      <c r="E37" s="1"/>
      <c r="F37" s="1"/>
      <c r="G37" s="1"/>
      <c r="H37" s="2" t="s">
        <v>20</v>
      </c>
      <c r="I37" s="1" t="s">
        <v>40</v>
      </c>
      <c r="J37" s="1"/>
      <c r="K37" s="1"/>
      <c r="L37" s="1"/>
      <c r="M37" s="1"/>
      <c r="N37" s="1"/>
      <c r="O37" s="1"/>
      <c r="P37" s="1"/>
    </row>
    <row r="38" spans="1:16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8" thickBot="1">
      <c r="A39" s="1"/>
      <c r="B39" s="1"/>
      <c r="C39" s="1"/>
      <c r="D39" s="1"/>
      <c r="E39" s="1"/>
      <c r="F39" s="1"/>
      <c r="G39" s="1"/>
      <c r="H39" s="1"/>
      <c r="I39" s="37" t="s">
        <v>41</v>
      </c>
      <c r="J39" s="1"/>
      <c r="K39" s="3" t="s">
        <v>42</v>
      </c>
      <c r="L39" s="1"/>
      <c r="M39" s="38" t="s">
        <v>43</v>
      </c>
      <c r="N39" s="1"/>
      <c r="O39" s="1"/>
      <c r="P39" s="1"/>
    </row>
    <row r="40" spans="1:16" ht="16.5" thickBot="1">
      <c r="A40" s="1"/>
      <c r="B40" s="1"/>
      <c r="C40" s="1"/>
      <c r="D40" s="1"/>
      <c r="E40" s="1"/>
      <c r="F40" s="1"/>
      <c r="G40" s="1"/>
      <c r="H40" s="24" t="s">
        <v>18</v>
      </c>
      <c r="I40" s="25">
        <f>$M$34</f>
        <v>9.7949999999999999</v>
      </c>
      <c r="J40" s="1" t="s">
        <v>5</v>
      </c>
      <c r="K40" s="26">
        <f>M13</f>
        <v>0.15259200000000001</v>
      </c>
      <c r="L40" s="1" t="s">
        <v>21</v>
      </c>
      <c r="M40" s="27">
        <f>I40*K40</f>
        <v>1.49463864</v>
      </c>
      <c r="N40" s="9" t="s">
        <v>22</v>
      </c>
      <c r="O40" s="1"/>
      <c r="P40" s="1"/>
    </row>
    <row r="41" spans="1:16" ht="18">
      <c r="A41" s="1"/>
      <c r="B41" s="1"/>
      <c r="C41" s="1"/>
      <c r="D41" s="1"/>
      <c r="E41" s="1"/>
      <c r="F41" s="1"/>
      <c r="G41" s="1"/>
      <c r="H41" s="1"/>
      <c r="I41" s="7" t="s">
        <v>17</v>
      </c>
      <c r="J41" s="1"/>
      <c r="K41" s="7" t="s">
        <v>23</v>
      </c>
      <c r="L41" s="1"/>
      <c r="M41" s="7" t="s">
        <v>24</v>
      </c>
      <c r="N41" s="1"/>
      <c r="O41" s="1"/>
      <c r="P41" s="1"/>
    </row>
    <row r="42" spans="1:16" ht="15.75">
      <c r="A42" s="1"/>
      <c r="B42" s="1"/>
      <c r="C42" s="1"/>
      <c r="D42" s="1"/>
      <c r="E42" s="1"/>
      <c r="F42" s="1"/>
      <c r="G42" s="1"/>
      <c r="H42" s="1" t="s">
        <v>44</v>
      </c>
      <c r="I42" s="1"/>
      <c r="J42" s="1"/>
      <c r="K42" s="1"/>
      <c r="L42" s="1"/>
      <c r="M42" s="1"/>
      <c r="N42" s="1"/>
      <c r="O42" s="1"/>
      <c r="P42" s="1"/>
    </row>
    <row r="43" spans="1:16" ht="16.5" thickBot="1">
      <c r="A43" s="1"/>
      <c r="B43" s="1"/>
      <c r="C43" s="1"/>
      <c r="D43" s="1"/>
      <c r="E43" s="1"/>
      <c r="F43" s="1"/>
      <c r="G43" s="1"/>
      <c r="H43" s="1"/>
      <c r="I43" s="1" t="s">
        <v>45</v>
      </c>
      <c r="J43" s="1"/>
      <c r="K43" s="1"/>
      <c r="L43" s="1"/>
      <c r="M43" s="10" t="s">
        <v>56</v>
      </c>
      <c r="N43" s="1"/>
      <c r="O43" s="1"/>
      <c r="P43" s="1"/>
    </row>
    <row r="44" spans="1:16" ht="16.5" thickBot="1">
      <c r="A44" s="1"/>
      <c r="B44" s="1"/>
      <c r="C44" s="1"/>
      <c r="D44" s="1"/>
      <c r="E44" s="1"/>
      <c r="F44" s="1"/>
      <c r="G44" s="1"/>
      <c r="H44" s="24" t="s">
        <v>25</v>
      </c>
      <c r="I44" s="28">
        <v>1</v>
      </c>
      <c r="J44" s="1"/>
      <c r="K44" s="1"/>
      <c r="L44" s="24" t="s">
        <v>26</v>
      </c>
      <c r="M44" s="27">
        <f>IF(M10="","",M40*(1+I44))</f>
        <v>2.98927728</v>
      </c>
      <c r="N44" s="9" t="s">
        <v>27</v>
      </c>
      <c r="O44" s="1"/>
      <c r="P44" s="1"/>
    </row>
    <row r="45" spans="1:16" ht="15.75">
      <c r="A45" s="1"/>
      <c r="B45" s="1"/>
      <c r="C45" s="1"/>
      <c r="D45" s="1"/>
      <c r="E45" s="1"/>
      <c r="F45" s="1"/>
      <c r="G45" s="1"/>
      <c r="H45" s="1"/>
      <c r="I45" s="1" t="s">
        <v>46</v>
      </c>
      <c r="J45" s="1"/>
      <c r="K45" s="1"/>
      <c r="L45" s="1"/>
      <c r="M45" s="7" t="s">
        <v>24</v>
      </c>
      <c r="N45" s="1"/>
      <c r="O45" s="1"/>
      <c r="P45" s="1"/>
    </row>
    <row r="46" spans="1:16" ht="15.75">
      <c r="A46" s="1"/>
      <c r="B46" s="1"/>
      <c r="C46" s="1"/>
      <c r="D46" s="1"/>
      <c r="E46" s="1"/>
      <c r="F46" s="1"/>
      <c r="G46" s="1"/>
      <c r="H46" s="1"/>
      <c r="I46" s="1" t="s">
        <v>47</v>
      </c>
      <c r="J46" s="1"/>
      <c r="K46" s="1"/>
      <c r="L46" s="1"/>
      <c r="M46" s="1"/>
      <c r="N46" s="1"/>
      <c r="O46" s="1"/>
      <c r="P46" s="1"/>
    </row>
    <row r="47" spans="1:16" ht="15.75">
      <c r="A47" s="1"/>
      <c r="B47" s="1"/>
      <c r="C47" s="1"/>
      <c r="D47" s="1"/>
      <c r="E47" s="1"/>
      <c r="F47" s="1"/>
      <c r="G47" s="1"/>
      <c r="H47" s="1"/>
      <c r="I47" s="1" t="s">
        <v>48</v>
      </c>
      <c r="J47" s="1"/>
      <c r="K47" s="1"/>
      <c r="L47" s="1"/>
      <c r="M47" s="1"/>
      <c r="N47" s="1"/>
      <c r="O47" s="1"/>
      <c r="P47" s="1"/>
    </row>
    <row r="48" spans="1:1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>
      <c r="A58" s="1"/>
      <c r="B58" s="1"/>
      <c r="C58" s="1"/>
      <c r="D58" s="1"/>
      <c r="E58" s="1"/>
      <c r="F58" s="1"/>
      <c r="G58" s="1"/>
      <c r="H58" s="1"/>
      <c r="I58" s="29" t="str">
        <f>IF(E12="","",E12)</f>
        <v/>
      </c>
      <c r="J58" s="1"/>
      <c r="K58" s="1"/>
      <c r="L58" s="1"/>
      <c r="M58" s="1"/>
      <c r="N58" s="1"/>
      <c r="O58" s="1"/>
      <c r="P58" s="1"/>
    </row>
    <row r="59" spans="1:16" ht="15.75">
      <c r="A59" s="1"/>
      <c r="B59" s="1"/>
      <c r="C59" s="1"/>
      <c r="D59" s="1"/>
      <c r="E59" s="1"/>
      <c r="F59" s="1"/>
      <c r="G59" s="1"/>
      <c r="H59" s="1"/>
      <c r="I59" s="29"/>
      <c r="J59" s="1"/>
      <c r="K59" s="1"/>
      <c r="L59" s="1"/>
      <c r="M59" s="1"/>
      <c r="N59" s="1"/>
      <c r="O59" s="1"/>
      <c r="P59" s="1"/>
    </row>
    <row r="60" spans="1:16" ht="15.75">
      <c r="A60" s="1"/>
      <c r="B60" s="1"/>
      <c r="C60" s="1"/>
      <c r="D60" s="1"/>
      <c r="E60" s="1"/>
      <c r="F60" s="1"/>
      <c r="G60" s="1"/>
      <c r="H60" s="1"/>
      <c r="I60" s="29"/>
      <c r="J60" s="1"/>
      <c r="K60" s="1"/>
      <c r="L60" s="1"/>
      <c r="M60" s="1"/>
      <c r="N60" s="1"/>
      <c r="O60" s="1"/>
      <c r="P60" s="1"/>
    </row>
    <row r="61" spans="1:16" ht="15.75">
      <c r="A61" s="1"/>
      <c r="B61" s="1"/>
      <c r="C61" s="1"/>
      <c r="D61" s="1"/>
      <c r="E61" s="1"/>
      <c r="F61" s="1"/>
      <c r="G61" s="1"/>
      <c r="H61" s="1"/>
      <c r="I61" s="29"/>
      <c r="J61" s="1"/>
      <c r="K61" s="1"/>
      <c r="L61" s="1"/>
      <c r="M61" s="1"/>
      <c r="N61" s="1"/>
      <c r="O61" s="1"/>
      <c r="P61" s="1"/>
    </row>
    <row r="62" spans="1:16" ht="15.75">
      <c r="A62" s="1"/>
      <c r="B62" s="1"/>
      <c r="C62" s="1"/>
      <c r="D62" s="1"/>
      <c r="E62" s="1"/>
      <c r="F62" s="1"/>
      <c r="G62" s="1"/>
      <c r="H62" s="1"/>
      <c r="I62" s="29"/>
      <c r="J62" s="1"/>
      <c r="K62" s="1"/>
      <c r="L62" s="1"/>
      <c r="M62" s="1"/>
      <c r="N62" s="1"/>
      <c r="O62" s="1"/>
      <c r="P62" s="1"/>
    </row>
    <row r="63" spans="1:16" ht="15.75">
      <c r="A63" s="1"/>
      <c r="B63" s="1"/>
      <c r="C63" s="1"/>
      <c r="D63" s="1"/>
      <c r="E63" s="1"/>
      <c r="F63" s="1"/>
      <c r="G63" s="1"/>
      <c r="H63" s="1"/>
      <c r="I63" s="29"/>
      <c r="J63" s="1"/>
      <c r="K63" s="1"/>
      <c r="L63" s="1"/>
      <c r="M63" s="1"/>
      <c r="N63" s="1"/>
      <c r="O63" s="1"/>
      <c r="P63" s="1"/>
    </row>
    <row r="64" spans="1:16" ht="15.75">
      <c r="A64" s="1"/>
      <c r="B64" s="1"/>
      <c r="C64" s="1"/>
      <c r="D64" s="1"/>
      <c r="E64" s="1"/>
      <c r="F64" s="1"/>
      <c r="G64" s="1"/>
      <c r="H64" s="1"/>
      <c r="I64" s="29"/>
      <c r="J64" s="1"/>
      <c r="K64" s="1"/>
      <c r="L64" s="1"/>
      <c r="M64" s="1"/>
      <c r="N64" s="1"/>
      <c r="O64" s="1"/>
      <c r="P64" s="1"/>
    </row>
    <row r="65" spans="1:16" ht="15.75">
      <c r="A65" s="1"/>
      <c r="B65" s="1"/>
      <c r="C65" s="1"/>
      <c r="D65" s="1"/>
      <c r="E65" s="1"/>
      <c r="F65" s="1"/>
      <c r="G65" s="1"/>
      <c r="H65" s="1"/>
      <c r="I65" s="29" t="str">
        <f>IF(E13="","",E13)</f>
        <v/>
      </c>
      <c r="J65" s="1"/>
      <c r="K65" s="1"/>
      <c r="L65" s="1"/>
      <c r="M65" s="1"/>
      <c r="N65" s="1"/>
      <c r="O65" s="1"/>
      <c r="P65" s="1"/>
    </row>
    <row r="66" spans="1:16" ht="15.75">
      <c r="A66" s="1"/>
      <c r="B66" s="1"/>
      <c r="C66" s="1"/>
      <c r="D66" s="1"/>
      <c r="E66" s="1"/>
      <c r="F66" s="1"/>
      <c r="G66" s="1"/>
      <c r="H66" s="2" t="s">
        <v>28</v>
      </c>
      <c r="I66" s="1" t="s">
        <v>49</v>
      </c>
      <c r="J66" s="1"/>
      <c r="K66" s="1"/>
      <c r="L66" s="1"/>
      <c r="M66" s="1"/>
      <c r="N66" s="1"/>
      <c r="O66" s="1"/>
      <c r="P66" s="1"/>
    </row>
    <row r="67" spans="1:16" ht="15.75">
      <c r="A67" s="1"/>
      <c r="B67" s="1"/>
      <c r="C67" s="1"/>
      <c r="D67" s="1"/>
      <c r="E67" s="1"/>
      <c r="F67" s="1"/>
      <c r="G67" s="1"/>
      <c r="H67" s="1"/>
      <c r="I67" s="1" t="s">
        <v>50</v>
      </c>
      <c r="J67" s="1"/>
      <c r="K67" s="1"/>
      <c r="L67" s="1"/>
      <c r="M67" s="1"/>
      <c r="N67" s="1"/>
      <c r="O67" s="1"/>
      <c r="P67" s="1"/>
    </row>
    <row r="68" spans="1:16" ht="16.5" thickBot="1">
      <c r="A68" s="1"/>
      <c r="B68" s="1"/>
      <c r="C68" s="1"/>
      <c r="D68" s="1"/>
      <c r="E68" s="1"/>
      <c r="F68" s="1"/>
      <c r="G68" s="1"/>
      <c r="H68" s="1"/>
      <c r="I68" s="1"/>
      <c r="J68" s="39" t="s">
        <v>51</v>
      </c>
      <c r="K68" s="30"/>
      <c r="L68" s="1"/>
      <c r="M68" s="10" t="s">
        <v>52</v>
      </c>
      <c r="N68" s="1"/>
      <c r="O68" s="1"/>
      <c r="P68" s="1"/>
    </row>
    <row r="69" spans="1:16" ht="17.25" thickBot="1">
      <c r="A69" s="1"/>
      <c r="B69" s="1"/>
      <c r="C69" s="1"/>
      <c r="D69" s="1"/>
      <c r="E69" s="1"/>
      <c r="G69" s="9" t="s">
        <v>59</v>
      </c>
      <c r="H69" s="1"/>
      <c r="I69" s="42" t="s">
        <v>64</v>
      </c>
      <c r="J69" s="58">
        <v>32</v>
      </c>
      <c r="K69" s="59"/>
      <c r="L69" s="43" t="s">
        <v>61</v>
      </c>
      <c r="M69" s="33">
        <f>IF($M$13="","",$M$44/J69)</f>
        <v>9.3414915000000001E-2</v>
      </c>
      <c r="N69" s="34" t="s">
        <v>71</v>
      </c>
      <c r="O69" s="1"/>
      <c r="P69" s="1"/>
    </row>
    <row r="70" spans="1:16" ht="17.25" thickBot="1">
      <c r="A70" s="1"/>
      <c r="B70" s="1"/>
      <c r="C70" s="1"/>
      <c r="D70" s="1"/>
      <c r="E70" s="1"/>
      <c r="G70" s="9" t="s">
        <v>59</v>
      </c>
      <c r="H70" s="1"/>
      <c r="I70" s="31" t="s">
        <v>65</v>
      </c>
      <c r="J70" s="52">
        <v>16</v>
      </c>
      <c r="K70" s="53"/>
      <c r="L70" s="32" t="s">
        <v>62</v>
      </c>
      <c r="M70" s="33">
        <f>IF($M$13="","",$M$44/J70)</f>
        <v>0.18682983</v>
      </c>
      <c r="N70" s="34" t="s">
        <v>71</v>
      </c>
      <c r="O70" s="1"/>
      <c r="P70" s="1"/>
    </row>
    <row r="71" spans="1:16" ht="17.25" thickBot="1">
      <c r="A71" s="1"/>
      <c r="B71" s="1"/>
      <c r="C71" s="1"/>
      <c r="D71" s="1"/>
      <c r="E71" s="1"/>
      <c r="G71" s="9" t="s">
        <v>59</v>
      </c>
      <c r="H71" s="1"/>
      <c r="I71" s="44" t="s">
        <v>66</v>
      </c>
      <c r="J71" s="52">
        <v>2.6</v>
      </c>
      <c r="K71" s="53"/>
      <c r="L71" s="32" t="s">
        <v>61</v>
      </c>
      <c r="M71" s="33">
        <f>IF($M$13="","",$M$44/J71)</f>
        <v>1.1497220307692309</v>
      </c>
      <c r="N71" s="34" t="s">
        <v>71</v>
      </c>
      <c r="O71" s="1"/>
      <c r="P71" s="1"/>
    </row>
    <row r="72" spans="1:16" ht="17.25" thickBot="1">
      <c r="A72" s="1"/>
      <c r="B72" s="1"/>
      <c r="C72" s="1"/>
      <c r="D72" s="1"/>
      <c r="E72" s="1"/>
      <c r="G72" s="9" t="s">
        <v>59</v>
      </c>
      <c r="H72" s="1"/>
      <c r="I72" s="31" t="s">
        <v>67</v>
      </c>
      <c r="J72" s="52">
        <v>116</v>
      </c>
      <c r="K72" s="53"/>
      <c r="L72" s="32" t="s">
        <v>61</v>
      </c>
      <c r="M72" s="33">
        <f>IF($M$13="","",$M$44/J72)</f>
        <v>2.5769631724137931E-2</v>
      </c>
      <c r="N72" s="34" t="s">
        <v>71</v>
      </c>
      <c r="O72" s="1"/>
      <c r="P72" s="1"/>
    </row>
    <row r="73" spans="1:16" ht="17.25" thickBot="1">
      <c r="A73" s="1"/>
      <c r="B73" s="1"/>
      <c r="C73" s="1"/>
      <c r="D73" s="1"/>
      <c r="E73" s="1"/>
      <c r="F73" s="1"/>
      <c r="G73" s="9"/>
      <c r="H73" s="1"/>
      <c r="I73" s="31"/>
      <c r="J73" s="52"/>
      <c r="K73" s="53"/>
      <c r="L73" s="32"/>
      <c r="M73" s="33"/>
      <c r="N73" s="34"/>
      <c r="O73" s="1"/>
      <c r="P73" s="7" t="s">
        <v>30</v>
      </c>
    </row>
    <row r="74" spans="1:16" ht="15.75">
      <c r="A74" s="1"/>
      <c r="B74" s="1"/>
      <c r="C74" s="1"/>
      <c r="D74" s="1"/>
      <c r="E74" s="1"/>
      <c r="F74" s="1"/>
      <c r="G74" s="9"/>
      <c r="H74" s="1"/>
      <c r="I74" s="1"/>
      <c r="J74" s="1"/>
      <c r="K74" s="1"/>
      <c r="L74" s="1"/>
      <c r="M74" s="1"/>
      <c r="N74" s="1"/>
      <c r="O74" s="1"/>
      <c r="P74" s="1"/>
    </row>
    <row r="75" spans="1:16" ht="16.5" thickBot="1">
      <c r="A75" s="1"/>
      <c r="B75" s="1"/>
      <c r="C75" s="1"/>
      <c r="D75" s="1"/>
      <c r="E75" s="1"/>
      <c r="F75" s="1"/>
      <c r="G75" s="9"/>
      <c r="H75" s="2" t="s">
        <v>29</v>
      </c>
      <c r="I75" s="1" t="s">
        <v>53</v>
      </c>
      <c r="J75" s="1"/>
      <c r="K75" s="1"/>
      <c r="L75" s="1"/>
      <c r="M75" s="3" t="s">
        <v>54</v>
      </c>
      <c r="N75" s="1"/>
      <c r="O75" s="1"/>
      <c r="P75" s="1"/>
    </row>
    <row r="76" spans="1:16" ht="16.5" thickBot="1">
      <c r="A76" s="1"/>
      <c r="B76" s="1"/>
      <c r="C76" s="1"/>
      <c r="D76" s="1"/>
      <c r="E76" s="1"/>
      <c r="F76" s="1"/>
      <c r="G76" s="1"/>
      <c r="H76" s="1"/>
      <c r="I76" s="1"/>
      <c r="J76" s="3" t="s">
        <v>63</v>
      </c>
      <c r="K76" s="54" t="str">
        <f>IF(M44="","",IF(M44&lt;13,$I$71,IF(M44&lt;=24,$I$70,IF(M44&lt;=236,$I$69,$I$72))))</f>
        <v>Business card</v>
      </c>
      <c r="L76" s="55"/>
      <c r="M76" s="35">
        <f>IF(M44="","",IF(M44&lt;13,ROUNDUP(M71,0),IF(M44&lt;=24,ROUNDUP(M70,0),IF(M44&lt;=236,ROUNDUP(M69,0),ROUNDUP(M72,0)))))</f>
        <v>2</v>
      </c>
      <c r="N76" s="1"/>
      <c r="O76" s="1"/>
      <c r="P76" s="1"/>
    </row>
    <row r="77" spans="1:16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7" t="s">
        <v>55</v>
      </c>
      <c r="N77" s="1"/>
      <c r="O77" s="1"/>
      <c r="P77" s="1"/>
    </row>
    <row r="78" spans="1:16" ht="15.75">
      <c r="A78" s="1"/>
      <c r="B78" s="1"/>
      <c r="C78" s="1"/>
      <c r="D78" s="1"/>
      <c r="E78" s="1"/>
      <c r="F78" s="1"/>
      <c r="G78" s="9"/>
      <c r="H78" s="1"/>
      <c r="I78" s="1"/>
      <c r="J78" s="1"/>
      <c r="K78" s="1"/>
      <c r="L78" s="1"/>
      <c r="M78" s="1"/>
      <c r="N78" s="1"/>
      <c r="O78" s="1"/>
      <c r="P78" s="1"/>
    </row>
    <row r="79" spans="1:16" ht="52.5" customHeight="1">
      <c r="A79" s="1"/>
      <c r="B79" s="1"/>
      <c r="C79" s="1"/>
      <c r="D79" s="1"/>
      <c r="E79" s="1"/>
      <c r="F79" s="1"/>
      <c r="G79" s="1"/>
      <c r="H79" s="56" t="s">
        <v>68</v>
      </c>
      <c r="I79" s="56"/>
      <c r="J79" s="56"/>
      <c r="K79" s="56"/>
      <c r="L79" s="56"/>
      <c r="M79" s="56"/>
      <c r="N79" s="56"/>
      <c r="O79" s="1"/>
      <c r="P79" s="1"/>
    </row>
    <row r="80" spans="1:16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7:16" ht="15.75"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7:16" ht="15.75">
      <c r="G146" s="1"/>
      <c r="H146" s="1"/>
      <c r="I146" s="1"/>
      <c r="J146" s="1"/>
      <c r="K146" s="1"/>
      <c r="L146" s="1"/>
      <c r="M146" s="1"/>
      <c r="N146" s="1"/>
      <c r="O146" s="1"/>
    </row>
    <row r="147" spans="7:16" ht="15.75">
      <c r="G147" s="1"/>
      <c r="H147" s="1"/>
      <c r="I147" s="1"/>
      <c r="J147" s="1"/>
      <c r="K147" s="1"/>
      <c r="L147" s="1"/>
      <c r="M147" s="1"/>
      <c r="N147" s="1"/>
      <c r="O147" s="1"/>
    </row>
    <row r="148" spans="7:16" ht="15.75">
      <c r="G148" s="1"/>
      <c r="H148" s="1"/>
      <c r="I148" s="1"/>
      <c r="J148" s="1"/>
      <c r="K148" s="1"/>
      <c r="L148" s="1"/>
      <c r="M148" s="1"/>
      <c r="N148" s="1"/>
      <c r="O148" s="1"/>
    </row>
    <row r="149" spans="7:16" ht="15.75">
      <c r="H149" s="1"/>
      <c r="I149" s="1"/>
      <c r="J149" s="1"/>
      <c r="K149" s="1"/>
      <c r="L149" s="1"/>
      <c r="M149" s="1"/>
      <c r="N149" s="1"/>
      <c r="O149" s="1"/>
    </row>
    <row r="150" spans="7:16" ht="15.75">
      <c r="O150" s="1"/>
    </row>
    <row r="151" spans="7:16" ht="15.75">
      <c r="O151" s="1"/>
    </row>
    <row r="152" spans="7:16" ht="15.75">
      <c r="O152" s="1"/>
    </row>
  </sheetData>
  <sheetProtection algorithmName="SHA-512" hashValue="/oqTI0DqorHJGhyDrvwFPnuW771635b3ujyEKFr81i4M41ZDF1i4IF1rCqQS/hRi36rBDXbk2CdIE4HwL6jIkg==" saltValue="CrIi9vTIz/ttePbGn/09+Q==" spinCount="100000" sheet="1" objects="1" scenarios="1"/>
  <protectedRanges>
    <protectedRange sqref="G10 I10 K10 M10 I31:I32 K31:K32 I44" name="範囲1_2"/>
  </protectedRanges>
  <mergeCells count="8">
    <mergeCell ref="J73:K73"/>
    <mergeCell ref="K76:L76"/>
    <mergeCell ref="H79:N79"/>
    <mergeCell ref="D5:I5"/>
    <mergeCell ref="J69:K69"/>
    <mergeCell ref="J70:K70"/>
    <mergeCell ref="J71:K71"/>
    <mergeCell ref="J72:K7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E02E-A46C-459A-944A-56F9DCF8AC1E}">
  <dimension ref="A1:B145"/>
  <sheetViews>
    <sheetView workbookViewId="0">
      <selection sqref="A1:XFD1048576"/>
    </sheetView>
  </sheetViews>
  <sheetFormatPr defaultRowHeight="15"/>
  <cols>
    <col min="1" max="1" width="11.42578125" style="45"/>
    <col min="2" max="2" width="12.85546875" style="45" customWidth="1"/>
    <col min="3" max="16384" width="9.140625" style="45"/>
  </cols>
  <sheetData>
    <row r="1" spans="1:2">
      <c r="A1" s="60" t="s">
        <v>69</v>
      </c>
      <c r="B1" s="62" t="s">
        <v>70</v>
      </c>
    </row>
    <row r="2" spans="1:2">
      <c r="A2" s="61"/>
      <c r="B2" s="63"/>
    </row>
    <row r="3" spans="1:2">
      <c r="A3" s="46">
        <v>-30</v>
      </c>
      <c r="B3" s="47">
        <v>0.45</v>
      </c>
    </row>
    <row r="4" spans="1:2">
      <c r="A4" s="48">
        <v>-29</v>
      </c>
      <c r="B4" s="47">
        <v>0.49</v>
      </c>
    </row>
    <row r="5" spans="1:2">
      <c r="A5" s="46">
        <v>-28</v>
      </c>
      <c r="B5" s="47">
        <v>0.54</v>
      </c>
    </row>
    <row r="6" spans="1:2">
      <c r="A6" s="48">
        <v>-27</v>
      </c>
      <c r="B6" s="47">
        <v>0.59</v>
      </c>
    </row>
    <row r="7" spans="1:2">
      <c r="A7" s="46">
        <v>-26</v>
      </c>
      <c r="B7" s="47">
        <v>0.64</v>
      </c>
    </row>
    <row r="8" spans="1:2">
      <c r="A8" s="48">
        <v>-25</v>
      </c>
      <c r="B8" s="47">
        <v>0.7</v>
      </c>
    </row>
    <row r="9" spans="1:2">
      <c r="A9" s="46">
        <v>-24</v>
      </c>
      <c r="B9" s="47">
        <v>0.76</v>
      </c>
    </row>
    <row r="10" spans="1:2">
      <c r="A10" s="48">
        <v>-23</v>
      </c>
      <c r="B10" s="47">
        <v>0.83</v>
      </c>
    </row>
    <row r="11" spans="1:2">
      <c r="A11" s="46">
        <v>-22</v>
      </c>
      <c r="B11" s="47">
        <v>0.9</v>
      </c>
    </row>
    <row r="12" spans="1:2">
      <c r="A12" s="48">
        <v>-21</v>
      </c>
      <c r="B12" s="47">
        <v>0.98</v>
      </c>
    </row>
    <row r="13" spans="1:2">
      <c r="A13" s="46">
        <v>-20</v>
      </c>
      <c r="B13" s="47">
        <v>1.07</v>
      </c>
    </row>
    <row r="14" spans="1:2">
      <c r="A14" s="48">
        <v>-19</v>
      </c>
      <c r="B14" s="47">
        <v>1.1599999999999999</v>
      </c>
    </row>
    <row r="15" spans="1:2">
      <c r="A15" s="46">
        <v>-18</v>
      </c>
      <c r="B15" s="47">
        <v>1.26</v>
      </c>
    </row>
    <row r="16" spans="1:2">
      <c r="A16" s="48">
        <v>-17</v>
      </c>
      <c r="B16" s="47">
        <v>1.37</v>
      </c>
    </row>
    <row r="17" spans="1:2">
      <c r="A17" s="46">
        <v>-16</v>
      </c>
      <c r="B17" s="47">
        <v>1.48</v>
      </c>
    </row>
    <row r="18" spans="1:2">
      <c r="A18" s="48">
        <v>-15</v>
      </c>
      <c r="B18" s="47">
        <v>1.6</v>
      </c>
    </row>
    <row r="19" spans="1:2">
      <c r="A19" s="46">
        <v>-14</v>
      </c>
      <c r="B19" s="47">
        <v>1.73</v>
      </c>
    </row>
    <row r="20" spans="1:2">
      <c r="A20" s="48">
        <v>-13</v>
      </c>
      <c r="B20" s="47">
        <v>1.87</v>
      </c>
    </row>
    <row r="21" spans="1:2">
      <c r="A21" s="46">
        <v>-12</v>
      </c>
      <c r="B21" s="47">
        <v>2.02</v>
      </c>
    </row>
    <row r="22" spans="1:2">
      <c r="A22" s="48">
        <v>-11</v>
      </c>
      <c r="B22" s="47">
        <v>2.1800000000000002</v>
      </c>
    </row>
    <row r="23" spans="1:2">
      <c r="A23" s="46">
        <v>-10</v>
      </c>
      <c r="B23" s="47">
        <v>2.36</v>
      </c>
    </row>
    <row r="24" spans="1:2">
      <c r="A24" s="48">
        <v>-9</v>
      </c>
      <c r="B24" s="47">
        <v>2.54</v>
      </c>
    </row>
    <row r="25" spans="1:2">
      <c r="A25" s="46">
        <v>-8</v>
      </c>
      <c r="B25" s="47">
        <v>2.74</v>
      </c>
    </row>
    <row r="26" spans="1:2">
      <c r="A26" s="48">
        <v>-7</v>
      </c>
      <c r="B26" s="47">
        <v>2.95</v>
      </c>
    </row>
    <row r="27" spans="1:2">
      <c r="A27" s="46">
        <v>-6</v>
      </c>
      <c r="B27" s="47">
        <v>3.17</v>
      </c>
    </row>
    <row r="28" spans="1:2">
      <c r="A28" s="48">
        <v>-5</v>
      </c>
      <c r="B28" s="47">
        <v>3.41</v>
      </c>
    </row>
    <row r="29" spans="1:2">
      <c r="A29" s="46">
        <v>-4</v>
      </c>
      <c r="B29" s="47">
        <v>3.66</v>
      </c>
    </row>
    <row r="30" spans="1:2">
      <c r="A30" s="48">
        <v>-3</v>
      </c>
      <c r="B30" s="47">
        <v>3.93</v>
      </c>
    </row>
    <row r="31" spans="1:2">
      <c r="A31" s="46">
        <v>-2</v>
      </c>
      <c r="B31" s="47">
        <v>4.22</v>
      </c>
    </row>
    <row r="32" spans="1:2">
      <c r="A32" s="48">
        <v>-1</v>
      </c>
      <c r="B32" s="47">
        <v>4.53</v>
      </c>
    </row>
    <row r="33" spans="1:2">
      <c r="A33" s="46">
        <v>0</v>
      </c>
      <c r="B33" s="49">
        <v>4.8499999999999996</v>
      </c>
    </row>
    <row r="34" spans="1:2">
      <c r="A34" s="48">
        <v>1</v>
      </c>
      <c r="B34" s="49">
        <v>5.19</v>
      </c>
    </row>
    <row r="35" spans="1:2">
      <c r="A35" s="46">
        <v>2</v>
      </c>
      <c r="B35" s="49">
        <v>5.56</v>
      </c>
    </row>
    <row r="36" spans="1:2">
      <c r="A36" s="48">
        <v>3</v>
      </c>
      <c r="B36" s="49">
        <v>5.94</v>
      </c>
    </row>
    <row r="37" spans="1:2">
      <c r="A37" s="46">
        <v>4</v>
      </c>
      <c r="B37" s="49">
        <v>6.36</v>
      </c>
    </row>
    <row r="38" spans="1:2">
      <c r="A38" s="48">
        <v>5</v>
      </c>
      <c r="B38" s="49">
        <v>6.79</v>
      </c>
    </row>
    <row r="39" spans="1:2">
      <c r="A39" s="46">
        <v>6</v>
      </c>
      <c r="B39" s="49">
        <v>7.26</v>
      </c>
    </row>
    <row r="40" spans="1:2">
      <c r="A40" s="48">
        <v>7</v>
      </c>
      <c r="B40" s="49">
        <v>7.75</v>
      </c>
    </row>
    <row r="41" spans="1:2">
      <c r="A41" s="46">
        <v>8</v>
      </c>
      <c r="B41" s="49">
        <v>8.27</v>
      </c>
    </row>
    <row r="42" spans="1:2">
      <c r="A42" s="48">
        <v>9</v>
      </c>
      <c r="B42" s="49">
        <v>8.81</v>
      </c>
    </row>
    <row r="43" spans="1:2">
      <c r="A43" s="46">
        <v>10</v>
      </c>
      <c r="B43" s="49">
        <v>9.39</v>
      </c>
    </row>
    <row r="44" spans="1:2">
      <c r="A44" s="48">
        <v>11</v>
      </c>
      <c r="B44" s="49">
        <v>10</v>
      </c>
    </row>
    <row r="45" spans="1:2">
      <c r="A45" s="46">
        <v>12</v>
      </c>
      <c r="B45" s="49">
        <v>10.7</v>
      </c>
    </row>
    <row r="46" spans="1:2">
      <c r="A46" s="48">
        <v>13</v>
      </c>
      <c r="B46" s="49">
        <v>11.3</v>
      </c>
    </row>
    <row r="47" spans="1:2">
      <c r="A47" s="46">
        <v>14</v>
      </c>
      <c r="B47" s="49">
        <v>12.1</v>
      </c>
    </row>
    <row r="48" spans="1:2">
      <c r="A48" s="48">
        <v>15</v>
      </c>
      <c r="B48" s="49">
        <v>12.8</v>
      </c>
    </row>
    <row r="49" spans="1:2">
      <c r="A49" s="46">
        <v>16</v>
      </c>
      <c r="B49" s="49">
        <v>13.6</v>
      </c>
    </row>
    <row r="50" spans="1:2">
      <c r="A50" s="48">
        <v>17</v>
      </c>
      <c r="B50" s="49">
        <v>14.5</v>
      </c>
    </row>
    <row r="51" spans="1:2">
      <c r="A51" s="46">
        <v>18</v>
      </c>
      <c r="B51" s="49">
        <v>15.4</v>
      </c>
    </row>
    <row r="52" spans="1:2">
      <c r="A52" s="48">
        <v>19</v>
      </c>
      <c r="B52" s="49">
        <v>16.3</v>
      </c>
    </row>
    <row r="53" spans="1:2">
      <c r="A53" s="46">
        <v>20</v>
      </c>
      <c r="B53" s="49">
        <v>17.2</v>
      </c>
    </row>
    <row r="54" spans="1:2">
      <c r="A54" s="48">
        <v>21</v>
      </c>
      <c r="B54" s="49">
        <v>18.3</v>
      </c>
    </row>
    <row r="55" spans="1:2">
      <c r="A55" s="46">
        <v>22</v>
      </c>
      <c r="B55" s="49">
        <v>19.399999999999999</v>
      </c>
    </row>
    <row r="56" spans="1:2">
      <c r="A56" s="48">
        <v>23</v>
      </c>
      <c r="B56" s="49">
        <v>20.6</v>
      </c>
    </row>
    <row r="57" spans="1:2">
      <c r="A57" s="46">
        <v>24</v>
      </c>
      <c r="B57" s="49">
        <v>21.8</v>
      </c>
    </row>
    <row r="58" spans="1:2">
      <c r="A58" s="48">
        <v>25</v>
      </c>
      <c r="B58" s="49">
        <v>23</v>
      </c>
    </row>
    <row r="59" spans="1:2">
      <c r="A59" s="46">
        <v>26</v>
      </c>
      <c r="B59" s="49">
        <v>24.4</v>
      </c>
    </row>
    <row r="60" spans="1:2">
      <c r="A60" s="48">
        <v>27</v>
      </c>
      <c r="B60" s="49">
        <v>25.8</v>
      </c>
    </row>
    <row r="61" spans="1:2">
      <c r="A61" s="46">
        <v>28</v>
      </c>
      <c r="B61" s="49">
        <v>27.2</v>
      </c>
    </row>
    <row r="62" spans="1:2">
      <c r="A62" s="48">
        <v>29</v>
      </c>
      <c r="B62" s="49">
        <v>28.7</v>
      </c>
    </row>
    <row r="63" spans="1:2">
      <c r="A63" s="46">
        <v>30</v>
      </c>
      <c r="B63" s="49">
        <v>30.3</v>
      </c>
    </row>
    <row r="64" spans="1:2">
      <c r="A64" s="48">
        <v>31</v>
      </c>
      <c r="B64" s="49">
        <v>32</v>
      </c>
    </row>
    <row r="65" spans="1:2">
      <c r="A65" s="46">
        <v>32</v>
      </c>
      <c r="B65" s="49">
        <v>33.700000000000003</v>
      </c>
    </row>
    <row r="66" spans="1:2">
      <c r="A66" s="48">
        <v>33</v>
      </c>
      <c r="B66" s="49">
        <v>35.6</v>
      </c>
    </row>
    <row r="67" spans="1:2">
      <c r="A67" s="46">
        <v>34</v>
      </c>
      <c r="B67" s="49">
        <v>37.6</v>
      </c>
    </row>
    <row r="68" spans="1:2">
      <c r="A68" s="48">
        <v>35</v>
      </c>
      <c r="B68" s="49">
        <v>39.6</v>
      </c>
    </row>
    <row r="69" spans="1:2">
      <c r="A69" s="46">
        <v>36</v>
      </c>
      <c r="B69" s="49">
        <v>41.7</v>
      </c>
    </row>
    <row r="70" spans="1:2">
      <c r="A70" s="48">
        <v>37</v>
      </c>
      <c r="B70" s="49">
        <v>43.9</v>
      </c>
    </row>
    <row r="71" spans="1:2">
      <c r="A71" s="46">
        <v>38</v>
      </c>
      <c r="B71" s="49">
        <v>46.2</v>
      </c>
    </row>
    <row r="72" spans="1:2">
      <c r="A72" s="48">
        <v>39</v>
      </c>
      <c r="B72" s="49">
        <v>48.6</v>
      </c>
    </row>
    <row r="73" spans="1:2">
      <c r="A73" s="46">
        <v>40</v>
      </c>
      <c r="B73" s="49">
        <v>51.1</v>
      </c>
    </row>
    <row r="74" spans="1:2">
      <c r="A74" s="48">
        <v>41</v>
      </c>
      <c r="B74" s="49">
        <v>53.7</v>
      </c>
    </row>
    <row r="75" spans="1:2">
      <c r="A75" s="46">
        <v>42</v>
      </c>
      <c r="B75" s="49">
        <v>56.4</v>
      </c>
    </row>
    <row r="76" spans="1:2">
      <c r="A76" s="48">
        <v>43</v>
      </c>
      <c r="B76" s="49">
        <v>59.3</v>
      </c>
    </row>
    <row r="77" spans="1:2">
      <c r="A77" s="46">
        <v>44</v>
      </c>
      <c r="B77" s="49">
        <v>62.2</v>
      </c>
    </row>
    <row r="78" spans="1:2">
      <c r="A78" s="48">
        <v>45</v>
      </c>
      <c r="B78" s="49">
        <v>65.3</v>
      </c>
    </row>
    <row r="79" spans="1:2">
      <c r="A79" s="46">
        <v>46</v>
      </c>
      <c r="B79" s="49">
        <v>68.5</v>
      </c>
    </row>
    <row r="80" spans="1:2">
      <c r="A80" s="48">
        <v>47</v>
      </c>
      <c r="B80" s="49">
        <v>71.900000000000006</v>
      </c>
    </row>
    <row r="81" spans="1:2">
      <c r="A81" s="46">
        <v>48</v>
      </c>
      <c r="B81" s="49">
        <v>75.400000000000006</v>
      </c>
    </row>
    <row r="82" spans="1:2">
      <c r="A82" s="48">
        <v>49</v>
      </c>
      <c r="B82" s="49">
        <v>79</v>
      </c>
    </row>
    <row r="83" spans="1:2">
      <c r="A83" s="46">
        <v>50</v>
      </c>
      <c r="B83" s="49">
        <v>82.8</v>
      </c>
    </row>
    <row r="84" spans="1:2">
      <c r="A84" s="48">
        <v>51</v>
      </c>
      <c r="B84" s="49">
        <v>86.7</v>
      </c>
    </row>
    <row r="85" spans="1:2">
      <c r="A85" s="46">
        <v>52</v>
      </c>
      <c r="B85" s="49">
        <v>90.8</v>
      </c>
    </row>
    <row r="86" spans="1:2">
      <c r="A86" s="48">
        <v>53</v>
      </c>
      <c r="B86" s="49">
        <v>95</v>
      </c>
    </row>
    <row r="87" spans="1:2">
      <c r="A87" s="46">
        <v>54</v>
      </c>
      <c r="B87" s="49">
        <v>95.5</v>
      </c>
    </row>
    <row r="88" spans="1:2">
      <c r="A88" s="48">
        <v>55</v>
      </c>
      <c r="B88" s="49">
        <v>104</v>
      </c>
    </row>
    <row r="89" spans="1:2">
      <c r="A89" s="46">
        <v>56</v>
      </c>
      <c r="B89" s="49">
        <v>109</v>
      </c>
    </row>
    <row r="90" spans="1:2">
      <c r="A90" s="48">
        <v>57</v>
      </c>
      <c r="B90" s="49">
        <v>114</v>
      </c>
    </row>
    <row r="91" spans="1:2">
      <c r="A91" s="46">
        <v>58</v>
      </c>
      <c r="B91" s="49">
        <v>119</v>
      </c>
    </row>
    <row r="92" spans="1:2">
      <c r="A92" s="48">
        <v>59</v>
      </c>
      <c r="B92" s="49">
        <v>124</v>
      </c>
    </row>
    <row r="93" spans="1:2">
      <c r="A93" s="46">
        <v>60</v>
      </c>
      <c r="B93" s="49">
        <v>130</v>
      </c>
    </row>
    <row r="94" spans="1:2">
      <c r="A94" s="48">
        <v>61</v>
      </c>
      <c r="B94" s="49">
        <v>135</v>
      </c>
    </row>
    <row r="95" spans="1:2">
      <c r="A95" s="46">
        <v>62</v>
      </c>
      <c r="B95" s="49">
        <v>141</v>
      </c>
    </row>
    <row r="96" spans="1:2">
      <c r="A96" s="48">
        <v>63</v>
      </c>
      <c r="B96" s="49">
        <v>147</v>
      </c>
    </row>
    <row r="97" spans="1:2">
      <c r="A97" s="46">
        <v>64</v>
      </c>
      <c r="B97" s="49">
        <v>154</v>
      </c>
    </row>
    <row r="98" spans="1:2">
      <c r="A98" s="48">
        <v>65</v>
      </c>
      <c r="B98" s="49">
        <v>160</v>
      </c>
    </row>
    <row r="99" spans="1:2">
      <c r="A99" s="46">
        <v>66</v>
      </c>
      <c r="B99" s="49">
        <v>167</v>
      </c>
    </row>
    <row r="100" spans="1:2">
      <c r="A100" s="48">
        <v>67</v>
      </c>
      <c r="B100" s="49">
        <v>174</v>
      </c>
    </row>
    <row r="101" spans="1:2">
      <c r="A101" s="46">
        <v>68</v>
      </c>
      <c r="B101" s="49">
        <v>182</v>
      </c>
    </row>
    <row r="102" spans="1:2">
      <c r="A102" s="48">
        <v>69</v>
      </c>
      <c r="B102" s="49">
        <v>189</v>
      </c>
    </row>
    <row r="103" spans="1:2">
      <c r="A103" s="46">
        <v>70</v>
      </c>
      <c r="B103" s="49">
        <v>197</v>
      </c>
    </row>
    <row r="104" spans="1:2">
      <c r="A104" s="48">
        <v>71</v>
      </c>
      <c r="B104" s="49">
        <v>205</v>
      </c>
    </row>
    <row r="105" spans="1:2">
      <c r="A105" s="46">
        <v>72</v>
      </c>
      <c r="B105" s="49">
        <v>213</v>
      </c>
    </row>
    <row r="106" spans="1:2">
      <c r="A106" s="48">
        <v>73</v>
      </c>
      <c r="B106" s="49">
        <v>222</v>
      </c>
    </row>
    <row r="107" spans="1:2">
      <c r="A107" s="46">
        <v>74</v>
      </c>
      <c r="B107" s="49">
        <v>231</v>
      </c>
    </row>
    <row r="108" spans="1:2">
      <c r="A108" s="48">
        <v>75</v>
      </c>
      <c r="B108" s="49">
        <v>240</v>
      </c>
    </row>
    <row r="109" spans="1:2">
      <c r="A109" s="46">
        <v>76</v>
      </c>
      <c r="B109" s="49">
        <v>250</v>
      </c>
    </row>
    <row r="110" spans="1:2">
      <c r="A110" s="48">
        <v>77</v>
      </c>
      <c r="B110" s="49">
        <v>259</v>
      </c>
    </row>
    <row r="111" spans="1:2">
      <c r="A111" s="46">
        <v>78</v>
      </c>
      <c r="B111" s="49">
        <v>270</v>
      </c>
    </row>
    <row r="112" spans="1:2">
      <c r="A112" s="48">
        <v>79</v>
      </c>
      <c r="B112" s="49">
        <v>280</v>
      </c>
    </row>
    <row r="113" spans="1:2">
      <c r="A113" s="46">
        <v>80</v>
      </c>
      <c r="B113" s="49">
        <v>291</v>
      </c>
    </row>
    <row r="114" spans="1:2">
      <c r="A114" s="48">
        <v>81</v>
      </c>
      <c r="B114" s="49">
        <v>302</v>
      </c>
    </row>
    <row r="115" spans="1:2">
      <c r="A115" s="46">
        <v>82</v>
      </c>
      <c r="B115" s="49">
        <v>313</v>
      </c>
    </row>
    <row r="116" spans="1:2">
      <c r="A116" s="48">
        <v>83</v>
      </c>
      <c r="B116" s="49">
        <v>325</v>
      </c>
    </row>
    <row r="117" spans="1:2">
      <c r="A117" s="46">
        <v>84</v>
      </c>
      <c r="B117" s="49">
        <v>337</v>
      </c>
    </row>
    <row r="118" spans="1:2">
      <c r="A118" s="48">
        <v>85</v>
      </c>
      <c r="B118" s="49">
        <v>350</v>
      </c>
    </row>
    <row r="119" spans="1:2">
      <c r="A119" s="46">
        <v>86</v>
      </c>
      <c r="B119" s="49">
        <v>363</v>
      </c>
    </row>
    <row r="120" spans="1:2">
      <c r="A120" s="48">
        <v>87</v>
      </c>
      <c r="B120" s="49">
        <v>376</v>
      </c>
    </row>
    <row r="121" spans="1:2">
      <c r="A121" s="46">
        <v>88</v>
      </c>
      <c r="B121" s="49">
        <v>390</v>
      </c>
    </row>
    <row r="122" spans="1:2">
      <c r="A122" s="48">
        <v>89</v>
      </c>
      <c r="B122" s="49">
        <v>404</v>
      </c>
    </row>
    <row r="123" spans="1:2">
      <c r="A123" s="46">
        <v>90</v>
      </c>
      <c r="B123" s="49">
        <v>418</v>
      </c>
    </row>
    <row r="124" spans="1:2">
      <c r="A124" s="48">
        <v>91</v>
      </c>
      <c r="B124" s="49">
        <v>433</v>
      </c>
    </row>
    <row r="125" spans="1:2">
      <c r="A125" s="46">
        <v>92</v>
      </c>
      <c r="B125" s="49">
        <v>449</v>
      </c>
    </row>
    <row r="126" spans="1:2">
      <c r="A126" s="48">
        <v>93</v>
      </c>
      <c r="B126" s="49">
        <v>465</v>
      </c>
    </row>
    <row r="127" spans="1:2">
      <c r="A127" s="46">
        <v>94</v>
      </c>
      <c r="B127" s="49">
        <v>481</v>
      </c>
    </row>
    <row r="128" spans="1:2">
      <c r="A128" s="48">
        <v>95</v>
      </c>
      <c r="B128" s="49">
        <v>498</v>
      </c>
    </row>
    <row r="129" spans="1:2">
      <c r="A129" s="46">
        <v>96</v>
      </c>
      <c r="B129" s="49">
        <v>515</v>
      </c>
    </row>
    <row r="130" spans="1:2">
      <c r="A130" s="48">
        <v>97</v>
      </c>
      <c r="B130" s="49">
        <v>532</v>
      </c>
    </row>
    <row r="131" spans="1:2">
      <c r="A131" s="46">
        <v>98</v>
      </c>
      <c r="B131" s="49">
        <v>551</v>
      </c>
    </row>
    <row r="132" spans="1:2">
      <c r="A132" s="48">
        <v>99</v>
      </c>
      <c r="B132" s="49">
        <v>569</v>
      </c>
    </row>
    <row r="133" spans="1:2" ht="15.75">
      <c r="A133" s="46">
        <v>100</v>
      </c>
      <c r="B133" s="50">
        <v>594.51</v>
      </c>
    </row>
    <row r="134" spans="1:2" ht="15.75">
      <c r="A134" s="48">
        <v>101</v>
      </c>
      <c r="B134" s="50">
        <v>614.6</v>
      </c>
    </row>
    <row r="135" spans="1:2" ht="15.75">
      <c r="A135" s="46">
        <v>102</v>
      </c>
      <c r="B135" s="50">
        <v>635.24</v>
      </c>
    </row>
    <row r="136" spans="1:2" ht="15.75">
      <c r="A136" s="48">
        <v>103</v>
      </c>
      <c r="B136" s="50">
        <v>656.44</v>
      </c>
    </row>
    <row r="137" spans="1:2" ht="15.75">
      <c r="A137" s="46">
        <v>104</v>
      </c>
      <c r="B137" s="50">
        <v>678.21</v>
      </c>
    </row>
    <row r="138" spans="1:2" ht="15.75">
      <c r="A138" s="48">
        <v>105</v>
      </c>
      <c r="B138" s="50">
        <v>700.57</v>
      </c>
    </row>
    <row r="139" spans="1:2" ht="15.75">
      <c r="A139" s="46">
        <v>106</v>
      </c>
      <c r="B139" s="50">
        <v>723.52</v>
      </c>
    </row>
    <row r="140" spans="1:2" ht="15.75">
      <c r="A140" s="48">
        <v>107</v>
      </c>
      <c r="B140" s="50">
        <v>747.07</v>
      </c>
    </row>
    <row r="141" spans="1:2" ht="15.75">
      <c r="A141" s="46">
        <v>108</v>
      </c>
      <c r="B141" s="50">
        <v>771.24</v>
      </c>
    </row>
    <row r="142" spans="1:2" ht="15.75">
      <c r="A142" s="48">
        <v>109</v>
      </c>
      <c r="B142" s="50">
        <v>796.04</v>
      </c>
    </row>
    <row r="143" spans="1:2" ht="15.75">
      <c r="A143" s="46">
        <v>110</v>
      </c>
      <c r="B143" s="50">
        <v>821.49</v>
      </c>
    </row>
    <row r="144" spans="1:2" ht="15.75">
      <c r="A144" s="51"/>
      <c r="B144" s="51"/>
    </row>
    <row r="145" spans="1:2" ht="15.75">
      <c r="A145" s="51"/>
      <c r="B145" s="51"/>
    </row>
  </sheetData>
  <sheetProtection algorithmName="SHA-512" hashValue="muARyuyC4JMGZLp5gxXOGyXY2zyv5eb+XokiuDV5YJfMmXFxTwJOMBWEIiLJWpLFSArHLOgR/6OrOPYh2VqeVw==" saltValue="0ti7/xAtphoCLJJKKbD7bw==" spinCount="100000" sheet="1" objects="1" scenarios="1"/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Drykeeper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　Schlothauer</dc:creator>
  <cp:lastModifiedBy>steve.jones</cp:lastModifiedBy>
  <dcterms:created xsi:type="dcterms:W3CDTF">2025-11-03T10:08:02Z</dcterms:created>
  <dcterms:modified xsi:type="dcterms:W3CDTF">2026-01-25T11:58:55Z</dcterms:modified>
</cp:coreProperties>
</file>